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45" windowWidth="15120" windowHeight="9060" tabRatio="742" activeTab="1"/>
  </bookViews>
  <sheets>
    <sheet name="муж" sheetId="1" r:id="rId1"/>
    <sheet name="жен" sheetId="2" r:id="rId2"/>
    <sheet name="старт-м" sheetId="3" r:id="rId3"/>
    <sheet name="старт-ж" sheetId="4" r:id="rId4"/>
    <sheet name="муж_лыж" sheetId="5" r:id="rId5"/>
    <sheet name="жен_лыж" sheetId="6" r:id="rId6"/>
    <sheet name="команда -д" sheetId="7" r:id="rId7"/>
    <sheet name="команда -юн" sheetId="8" r:id="rId8"/>
  </sheets>
  <definedNames>
    <definedName name="_xlnm.Print_Titles" localSheetId="1">'жен'!$8:$9</definedName>
    <definedName name="_xlnm.Print_Titles" localSheetId="0">'муж'!$8:$9</definedName>
    <definedName name="_xlnm.Print_Area" localSheetId="1">'жен'!$A$1:$N$57</definedName>
    <definedName name="_xlnm.Print_Area" localSheetId="0">'муж'!$A$1:$N$74</definedName>
    <definedName name="_xlnm.Print_Area" localSheetId="3">'старт-ж'!$A$1:$E$40</definedName>
  </definedNames>
  <calcPr fullCalcOnLoad="1"/>
</workbook>
</file>

<file path=xl/sharedStrings.xml><?xml version="1.0" encoding="utf-8"?>
<sst xmlns="http://schemas.openxmlformats.org/spreadsheetml/2006/main" count="466" uniqueCount="243">
  <si>
    <t>Место</t>
  </si>
  <si>
    <t>Фамилия, Имя</t>
  </si>
  <si>
    <t>Район</t>
  </si>
  <si>
    <t>Год рождения</t>
  </si>
  <si>
    <t>Гимнастика</t>
  </si>
  <si>
    <t>очки</t>
  </si>
  <si>
    <t>рез-т</t>
  </si>
  <si>
    <t>Стрельба</t>
  </si>
  <si>
    <t>Лыж.гонки</t>
  </si>
  <si>
    <t>Сумма очков без коэф.</t>
  </si>
  <si>
    <t>Сумма очков с коэф.</t>
  </si>
  <si>
    <t>Коэф.</t>
  </si>
  <si>
    <t>Ильин Сергей</t>
  </si>
  <si>
    <t>Пролеев Николай</t>
  </si>
  <si>
    <t>Яковлева Антонида</t>
  </si>
  <si>
    <t>старт.№</t>
  </si>
  <si>
    <t>время</t>
  </si>
  <si>
    <t>старта</t>
  </si>
  <si>
    <t>ПОЛИАТЛОН - женщины</t>
  </si>
  <si>
    <t>ПОЛИАТЛОН - мужчины</t>
  </si>
  <si>
    <t xml:space="preserve">СТАРТОВЫЙ  ПРОТОКОЛ по лыжным гонкам </t>
  </si>
  <si>
    <t>г.Можга</t>
  </si>
  <si>
    <t>РОЗОВЫЕ  МАЙКИ</t>
  </si>
  <si>
    <t xml:space="preserve">№ </t>
  </si>
  <si>
    <t>Знакова Кристина</t>
  </si>
  <si>
    <t>Старт. №</t>
  </si>
  <si>
    <t>Указать текущий год</t>
  </si>
  <si>
    <t>Можгинский район</t>
  </si>
  <si>
    <t>Казионова Кристина</t>
  </si>
  <si>
    <t>Лялина Наталья</t>
  </si>
  <si>
    <t>Увинский район</t>
  </si>
  <si>
    <t>Шиляев Андрей</t>
  </si>
  <si>
    <t>Русаев Герман</t>
  </si>
  <si>
    <t>М.Пургинский район</t>
  </si>
  <si>
    <t>Петрова Галина</t>
  </si>
  <si>
    <t>Сергеев Руслан</t>
  </si>
  <si>
    <t>Кудрявцева Жанна</t>
  </si>
  <si>
    <t>Чернов Антон</t>
  </si>
  <si>
    <t>Васнецова Валерия</t>
  </si>
  <si>
    <t>Исаков Евгений</t>
  </si>
  <si>
    <t>Яковлева Анжела</t>
  </si>
  <si>
    <t>Ившина Антонида</t>
  </si>
  <si>
    <t>Туманов Сергей</t>
  </si>
  <si>
    <t>Романов Константин</t>
  </si>
  <si>
    <t>Васильев Денис</t>
  </si>
  <si>
    <t>Фадеева Кристина</t>
  </si>
  <si>
    <t>Дементьев Константин</t>
  </si>
  <si>
    <t>Ежов Вячеслав</t>
  </si>
  <si>
    <t>Крылов Антон</t>
  </si>
  <si>
    <t>Романова Анастасия</t>
  </si>
  <si>
    <t>Александров Евгений</t>
  </si>
  <si>
    <t>Соколов Анатолий</t>
  </si>
  <si>
    <t>Плицев Виктор</t>
  </si>
  <si>
    <t>Поторочин Михаил</t>
  </si>
  <si>
    <t>Степанова Юлия</t>
  </si>
  <si>
    <t>Алнашский район</t>
  </si>
  <si>
    <t>Михайлов Андрей</t>
  </si>
  <si>
    <t>Лукоянов Никита</t>
  </si>
  <si>
    <t>Елкин Егор</t>
  </si>
  <si>
    <t>Иванова Татьяна</t>
  </si>
  <si>
    <t>Алексеева Валентина</t>
  </si>
  <si>
    <t>Иванова Александра</t>
  </si>
  <si>
    <t>Чередникова Анна</t>
  </si>
  <si>
    <t>Коробейников Максим</t>
  </si>
  <si>
    <t>Александрова Елена</t>
  </si>
  <si>
    <t>Ильин Игорь</t>
  </si>
  <si>
    <t>Шабалин Сергей</t>
  </si>
  <si>
    <t>Семенов Сергей</t>
  </si>
  <si>
    <t>юноши - 10 км</t>
  </si>
  <si>
    <t>ЗЕЛЕНЫЕ  МАЙКИ</t>
  </si>
  <si>
    <t>мужчины (18-39лет)-10 км</t>
  </si>
  <si>
    <t>женщины (40лет и ст)-3км (зеленые майки)</t>
  </si>
  <si>
    <t>Суворова Нина</t>
  </si>
  <si>
    <t>Нуруллина Альфия</t>
  </si>
  <si>
    <t>Дмитриев Александр</t>
  </si>
  <si>
    <t>Завьяловский район</t>
  </si>
  <si>
    <t>Эрекеев Аркадий</t>
  </si>
  <si>
    <t>Фалалеев Сергей</t>
  </si>
  <si>
    <t>мужчины (40лет и ст) -5км</t>
  </si>
  <si>
    <t xml:space="preserve">женщины 18 - 39 лет - 5 км </t>
  </si>
  <si>
    <t>девушки 16-17лет -5 км</t>
  </si>
  <si>
    <t>Бибиков Юрий</t>
  </si>
  <si>
    <t>в/к</t>
  </si>
  <si>
    <t>Зыкова Елена</t>
  </si>
  <si>
    <t>Тимофеев Владимир</t>
  </si>
  <si>
    <t>Федоров Владимир</t>
  </si>
  <si>
    <t>Якимов Андрей</t>
  </si>
  <si>
    <t>Пантюхин Алексей</t>
  </si>
  <si>
    <t>УПХГ</t>
  </si>
  <si>
    <t>Санников Петр</t>
  </si>
  <si>
    <t xml:space="preserve">Кайшева Анастасия </t>
  </si>
  <si>
    <t>Сумма очков</t>
  </si>
  <si>
    <t>Смаркалова Валентина</t>
  </si>
  <si>
    <t>Курганова Надежда</t>
  </si>
  <si>
    <t>Фокина Влада</t>
  </si>
  <si>
    <t>Захарова Екатерина</t>
  </si>
  <si>
    <t>Паздерина Анна</t>
  </si>
  <si>
    <t>Яковлева Анжелина</t>
  </si>
  <si>
    <t>Захарова Виктория</t>
  </si>
  <si>
    <t>Смагина Анастасия</t>
  </si>
  <si>
    <t>Фазуллина Регина</t>
  </si>
  <si>
    <t>Агаева Анастасия</t>
  </si>
  <si>
    <t>Костенкова Ольга</t>
  </si>
  <si>
    <t>Пчельникова Марина</t>
  </si>
  <si>
    <t>Долотовских Виктория</t>
  </si>
  <si>
    <t>Баюшева Людмила</t>
  </si>
  <si>
    <t>Русских Василиса</t>
  </si>
  <si>
    <t>Семенова Светлана</t>
  </si>
  <si>
    <t>Поскребышева Тамара</t>
  </si>
  <si>
    <t>Халикова Наталья</t>
  </si>
  <si>
    <t xml:space="preserve">Глухова Екатерина </t>
  </si>
  <si>
    <t>Новикова Наталья</t>
  </si>
  <si>
    <t>Пивоварова Елизавета</t>
  </si>
  <si>
    <t>Балобанова Мария</t>
  </si>
  <si>
    <t>Белослудцева Татьяна</t>
  </si>
  <si>
    <t>Бушмакина Светлана</t>
  </si>
  <si>
    <t>Емельянова Марина</t>
  </si>
  <si>
    <t>Кожевникова Марина</t>
  </si>
  <si>
    <t>Гущина Виктория</t>
  </si>
  <si>
    <t>Михайлова Оксана</t>
  </si>
  <si>
    <t>Черепанова Апполинария</t>
  </si>
  <si>
    <t>Шамсиева Альбина</t>
  </si>
  <si>
    <t>Булдакова Екатерина</t>
  </si>
  <si>
    <t>Щепанская Екатерина</t>
  </si>
  <si>
    <t>Пьянкова Виктория</t>
  </si>
  <si>
    <t>Лебедева Галина</t>
  </si>
  <si>
    <t>Широбокова Татьяна</t>
  </si>
  <si>
    <t>Егорова Анастасия</t>
  </si>
  <si>
    <t>УРСПК</t>
  </si>
  <si>
    <t>ПЛ-15</t>
  </si>
  <si>
    <t>МПК</t>
  </si>
  <si>
    <t>МВК</t>
  </si>
  <si>
    <t>Сар.ПТК</t>
  </si>
  <si>
    <t>УПК</t>
  </si>
  <si>
    <t>ИТЭТ</t>
  </si>
  <si>
    <t>Сар.педколледж</t>
  </si>
  <si>
    <t>ПЛ-26</t>
  </si>
  <si>
    <t>АА-ТТ</t>
  </si>
  <si>
    <t>ГМТ</t>
  </si>
  <si>
    <t>ВМК</t>
  </si>
  <si>
    <t>ПЛПП</t>
  </si>
  <si>
    <t>СТПП</t>
  </si>
  <si>
    <t>ЯПТ</t>
  </si>
  <si>
    <t>ИИТ</t>
  </si>
  <si>
    <t>ДПТ</t>
  </si>
  <si>
    <t>Кузнецов Александр</t>
  </si>
  <si>
    <t>Алексеев Евгений</t>
  </si>
  <si>
    <t>Пушкин Евгений</t>
  </si>
  <si>
    <t>Белоногов Данил</t>
  </si>
  <si>
    <t>Шадрин Дмитрий</t>
  </si>
  <si>
    <t>Ажеганов Никита</t>
  </si>
  <si>
    <t>Елькин Александр</t>
  </si>
  <si>
    <t>Кардапольцев Василий</t>
  </si>
  <si>
    <t>Скобкарев Максим</t>
  </si>
  <si>
    <t>Хохряков Дмитрий</t>
  </si>
  <si>
    <t>Вахрушев Алексей</t>
  </si>
  <si>
    <t>Юшков Дмитрий</t>
  </si>
  <si>
    <t>Гончаров Владислав</t>
  </si>
  <si>
    <t>Демидов Виталий</t>
  </si>
  <si>
    <t>Смирнов Тимофей</t>
  </si>
  <si>
    <t>Сафронов Дмитрий</t>
  </si>
  <si>
    <t>Первозчиков Иван</t>
  </si>
  <si>
    <t>Беляев Станислав</t>
  </si>
  <si>
    <t>Жуйков Петр</t>
  </si>
  <si>
    <t>Карпов Александр</t>
  </si>
  <si>
    <t>Телятников Сергей</t>
  </si>
  <si>
    <t>Корнилов Алексей</t>
  </si>
  <si>
    <t>Муминов Рустам</t>
  </si>
  <si>
    <t>Захаров Сергей</t>
  </si>
  <si>
    <t>Юрлов Ростислав</t>
  </si>
  <si>
    <t>Ерохин Евгений</t>
  </si>
  <si>
    <t>Сутягин Артем</t>
  </si>
  <si>
    <t>Вахрушев Юрий</t>
  </si>
  <si>
    <t>Стрелков Данил</t>
  </si>
  <si>
    <t>Лекомцев Михаил</t>
  </si>
  <si>
    <t>Володских Владимир</t>
  </si>
  <si>
    <t>Тугачев Дмитрий</t>
  </si>
  <si>
    <t>Меньков Илья</t>
  </si>
  <si>
    <t>Плетнев Кирилл</t>
  </si>
  <si>
    <t>Баймурзин Денис</t>
  </si>
  <si>
    <t>Воронов Иван</t>
  </si>
  <si>
    <t>Фатыхов Виталий</t>
  </si>
  <si>
    <t>Казанцев Иван</t>
  </si>
  <si>
    <t>Сайгушев Роман</t>
  </si>
  <si>
    <t>Бабин Павел</t>
  </si>
  <si>
    <t>Кутузов Юрий</t>
  </si>
  <si>
    <t>Ибатуллин Ришат</t>
  </si>
  <si>
    <t>Помосов Максим</t>
  </si>
  <si>
    <t>Баранов Андрей</t>
  </si>
  <si>
    <t>Ефремов Кирилл</t>
  </si>
  <si>
    <t>Краев Артем</t>
  </si>
  <si>
    <t>Вахрушев Антон</t>
  </si>
  <si>
    <t>Первозчиков Анатолий</t>
  </si>
  <si>
    <t>Пономарев Михаил</t>
  </si>
  <si>
    <t>Вершинин Максим</t>
  </si>
  <si>
    <t>Корепанов Андрей</t>
  </si>
  <si>
    <t>Корепанов Александр</t>
  </si>
  <si>
    <t>Бусыгин Александр</t>
  </si>
  <si>
    <t>Ерохин Андрей</t>
  </si>
  <si>
    <t>Баталов Максим</t>
  </si>
  <si>
    <t>Соломенников Антон</t>
  </si>
  <si>
    <t>Пичушкин Александр</t>
  </si>
  <si>
    <t>ПЛ -15</t>
  </si>
  <si>
    <t>ВМТ</t>
  </si>
  <si>
    <t>СТМиИТ</t>
  </si>
  <si>
    <t>ИПК</t>
  </si>
  <si>
    <t>МЛ-9</t>
  </si>
  <si>
    <t>СЛ-4</t>
  </si>
  <si>
    <t>ГТК</t>
  </si>
  <si>
    <t>ПУ-48</t>
  </si>
  <si>
    <t>Глухова Хатима</t>
  </si>
  <si>
    <t xml:space="preserve">             ПЛ-26</t>
  </si>
  <si>
    <t>Туданов Евгений</t>
  </si>
  <si>
    <t>Вольхина Екатерина</t>
  </si>
  <si>
    <t>Исмагилова Айгуль</t>
  </si>
  <si>
    <t xml:space="preserve">девушки </t>
  </si>
  <si>
    <t>12-14 МАРТА 2013 г.</t>
  </si>
  <si>
    <t>Учебное заведенеие</t>
  </si>
  <si>
    <t>Учебное заведение</t>
  </si>
  <si>
    <t xml:space="preserve">юноши </t>
  </si>
  <si>
    <t>12-14 марта 2013г.</t>
  </si>
  <si>
    <t>Снигирева Полина</t>
  </si>
  <si>
    <t>Команда</t>
  </si>
  <si>
    <t>сумма очков</t>
  </si>
  <si>
    <t>место</t>
  </si>
  <si>
    <t xml:space="preserve">УР ОГФСО "Юность России" </t>
  </si>
  <si>
    <t>РЕСПУБЛИКАНСКИЙ СТУДЕНЧЕСКИЙ ФЕСТИВАЛЬ УЧЕБНЫХ ЗАВЕДЕНИЙ СПО УР</t>
  </si>
  <si>
    <t>ПОЛИАТЛОН</t>
  </si>
  <si>
    <t>л</t>
  </si>
  <si>
    <t>СТМИТ</t>
  </si>
  <si>
    <t xml:space="preserve">ИПК            </t>
  </si>
  <si>
    <t>УР ОГФСО "Юность России"</t>
  </si>
  <si>
    <t>КОМАНДНОЕ ПЕРВЕНСТВО</t>
  </si>
  <si>
    <t>12-13 марта 2013 г</t>
  </si>
  <si>
    <t>ЗИМНИЙ ПОЛИАТЛОН</t>
  </si>
  <si>
    <t>ЮНОШИ</t>
  </si>
  <si>
    <t>Главный судья соревнований</t>
  </si>
  <si>
    <t>Э.А.Алексеев</t>
  </si>
  <si>
    <t>Главный секретарь</t>
  </si>
  <si>
    <t>Т.В.Репникова</t>
  </si>
  <si>
    <t>ДЕВУШКИ</t>
  </si>
  <si>
    <t>ИТОГОВЫЙ ПРОТОКОЛ по зимнему полиатлону среди учебных заведений СПО УР</t>
  </si>
  <si>
    <t>н/с</t>
  </si>
</sst>
</file>

<file path=xl/styles.xml><?xml version="1.0" encoding="utf-8"?>
<styleSheet xmlns="http://schemas.openxmlformats.org/spreadsheetml/2006/main">
  <numFmts count="6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\ mmmm\,\ yyyy"/>
    <numFmt numFmtId="181" formatCode="mmmm"/>
    <numFmt numFmtId="182" formatCode="0.0"/>
    <numFmt numFmtId="183" formatCode="0.000"/>
    <numFmt numFmtId="184" formatCode="0.0000"/>
    <numFmt numFmtId="185" formatCode="#,##0.0"/>
    <numFmt numFmtId="186" formatCode="0.00000"/>
    <numFmt numFmtId="187" formatCode="0.000000"/>
    <numFmt numFmtId="188" formatCode="0.0000000"/>
    <numFmt numFmtId="189" formatCode="0.00000000"/>
    <numFmt numFmtId="190" formatCode="#,##0.000"/>
    <numFmt numFmtId="191" formatCode="0.0%"/>
    <numFmt numFmtId="192" formatCode="#,##0.0000"/>
    <numFmt numFmtId="193" formatCode="#,##0.00000"/>
    <numFmt numFmtId="194" formatCode="#,##0.000000"/>
    <numFmt numFmtId="195" formatCode="0.000000000"/>
    <numFmt numFmtId="196" formatCode="0.0000000000"/>
    <numFmt numFmtId="197" formatCode="#,##0.0000000"/>
    <numFmt numFmtId="198" formatCode="mmmm\ yy"/>
    <numFmt numFmtId="199" formatCode="0.000%"/>
    <numFmt numFmtId="200" formatCode="#,##0.00&quot;р.&quot;"/>
    <numFmt numFmtId="201" formatCode="0.00000000000"/>
    <numFmt numFmtId="202" formatCode="0.000000000000"/>
    <numFmt numFmtId="203" formatCode="0.0000000000000"/>
    <numFmt numFmtId="204" formatCode="0.00000000000000"/>
    <numFmt numFmtId="205" formatCode="0.000000000000000"/>
    <numFmt numFmtId="206" formatCode="0.0000000000000000"/>
    <numFmt numFmtId="207" formatCode="0.00000000000000000"/>
    <numFmt numFmtId="208" formatCode="[$-FC19]d\ mmmm\ yyyy\ &quot;г.&quot;"/>
    <numFmt numFmtId="209" formatCode="[$-F800]dddd\,\ mmmm\ dd\,\ yyyy"/>
    <numFmt numFmtId="210" formatCode="d/m/yy;@"/>
    <numFmt numFmtId="211" formatCode="dd/mm/yy;@"/>
    <numFmt numFmtId="212" formatCode="#,##0.00000000"/>
    <numFmt numFmtId="213" formatCode="[h]:mm:ss;@"/>
    <numFmt numFmtId="214" formatCode="yyyy"/>
    <numFmt numFmtId="215" formatCode="h:mm;@"/>
    <numFmt numFmtId="216" formatCode="0.000000000000000000000000000000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b/>
      <sz val="12"/>
      <name val="Arial Cyr"/>
      <family val="2"/>
    </font>
    <font>
      <sz val="12"/>
      <name val="Arial Cyr"/>
      <family val="2"/>
    </font>
    <font>
      <sz val="14"/>
      <name val="Arial Cyr"/>
      <family val="2"/>
    </font>
    <font>
      <b/>
      <sz val="14"/>
      <name val="Arial Cyr"/>
      <family val="2"/>
    </font>
    <font>
      <b/>
      <sz val="8"/>
      <name val="Arial Cyr"/>
      <family val="2"/>
    </font>
    <font>
      <sz val="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8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2" fontId="0" fillId="0" borderId="10" xfId="0" applyNumberForma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2" fontId="6" fillId="0" borderId="10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2" fontId="0" fillId="0" borderId="0" xfId="0" applyNumberFormat="1" applyAlignment="1">
      <alignment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1" fontId="10" fillId="0" borderId="10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/>
    </xf>
    <xf numFmtId="0" fontId="5" fillId="0" borderId="0" xfId="0" applyFont="1" applyAlignment="1">
      <alignment/>
    </xf>
    <xf numFmtId="0" fontId="11" fillId="0" borderId="10" xfId="0" applyFont="1" applyBorder="1" applyAlignment="1">
      <alignment horizontal="left"/>
    </xf>
    <xf numFmtId="0" fontId="11" fillId="0" borderId="10" xfId="0" applyFon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10" fillId="0" borderId="10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2" fontId="12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5" fillId="0" borderId="10" xfId="0" applyFont="1" applyBorder="1" applyAlignment="1">
      <alignment horizontal="center"/>
    </xf>
    <xf numFmtId="0" fontId="0" fillId="0" borderId="0" xfId="0" applyAlignment="1">
      <alignment/>
    </xf>
    <xf numFmtId="0" fontId="5" fillId="0" borderId="10" xfId="0" applyFont="1" applyBorder="1" applyAlignment="1">
      <alignment/>
    </xf>
    <xf numFmtId="1" fontId="5" fillId="0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left"/>
    </xf>
    <xf numFmtId="1" fontId="5" fillId="0" borderId="0" xfId="0" applyNumberFormat="1" applyFont="1" applyFill="1" applyBorder="1" applyAlignment="1">
      <alignment/>
    </xf>
    <xf numFmtId="0" fontId="10" fillId="0" borderId="0" xfId="0" applyFont="1" applyAlignment="1">
      <alignment horizontal="center"/>
    </xf>
    <xf numFmtId="1" fontId="10" fillId="0" borderId="0" xfId="0" applyNumberFormat="1" applyFont="1" applyAlignment="1">
      <alignment horizontal="center"/>
    </xf>
    <xf numFmtId="2" fontId="10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/>
    </xf>
    <xf numFmtId="1" fontId="10" fillId="0" borderId="14" xfId="0" applyNumberFormat="1" applyFont="1" applyBorder="1" applyAlignment="1">
      <alignment horizontal="center"/>
    </xf>
    <xf numFmtId="1" fontId="10" fillId="0" borderId="10" xfId="0" applyNumberFormat="1" applyFont="1" applyFill="1" applyBorder="1" applyAlignment="1">
      <alignment horizontal="left"/>
    </xf>
    <xf numFmtId="1" fontId="10" fillId="0" borderId="10" xfId="0" applyNumberFormat="1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10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0" fillId="0" borderId="0" xfId="0" applyFont="1" applyAlignment="1">
      <alignment/>
    </xf>
    <xf numFmtId="0" fontId="13" fillId="0" borderId="10" xfId="0" applyFont="1" applyBorder="1" applyAlignment="1">
      <alignment horizontal="center" vertical="center"/>
    </xf>
    <xf numFmtId="1" fontId="10" fillId="0" borderId="10" xfId="0" applyNumberFormat="1" applyFont="1" applyFill="1" applyBorder="1" applyAlignment="1">
      <alignment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15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/>
  <dimension ref="A1:P73"/>
  <sheetViews>
    <sheetView view="pageBreakPreview" zoomScale="86" zoomScaleSheetLayoutView="86" zoomScalePageLayoutView="0" workbookViewId="0" topLeftCell="B47">
      <selection activeCell="F67" sqref="F67"/>
    </sheetView>
  </sheetViews>
  <sheetFormatPr defaultColWidth="9.00390625" defaultRowHeight="12.75"/>
  <cols>
    <col min="1" max="1" width="4.875" style="4" hidden="1" customWidth="1"/>
    <col min="2" max="2" width="26.625" style="46" customWidth="1"/>
    <col min="3" max="3" width="26.00390625" style="24" customWidth="1"/>
    <col min="4" max="4" width="9.25390625" style="4" customWidth="1"/>
    <col min="5" max="5" width="6.75390625" style="0" customWidth="1"/>
    <col min="6" max="6" width="7.375" style="0" customWidth="1"/>
    <col min="7" max="7" width="6.25390625" style="0" customWidth="1"/>
    <col min="8" max="8" width="7.375" style="0" customWidth="1"/>
    <col min="9" max="9" width="9.375" style="0" customWidth="1"/>
    <col min="10" max="10" width="8.625" style="0" customWidth="1"/>
    <col min="11" max="11" width="10.75390625" style="0" customWidth="1"/>
    <col min="12" max="12" width="8.125" style="0" hidden="1" customWidth="1"/>
    <col min="13" max="13" width="9.625" style="0" hidden="1" customWidth="1"/>
    <col min="14" max="14" width="8.00390625" style="4" customWidth="1"/>
    <col min="16" max="16" width="47.875" style="0" customWidth="1"/>
  </cols>
  <sheetData>
    <row r="1" spans="2:14" ht="15.75">
      <c r="B1" s="59" t="s">
        <v>231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2:14" ht="15.75">
      <c r="B2" s="52"/>
      <c r="C2" s="47"/>
      <c r="D2" s="51"/>
      <c r="E2" s="53"/>
      <c r="F2" s="53"/>
      <c r="G2" s="53"/>
      <c r="H2" s="53"/>
      <c r="I2" s="53"/>
      <c r="J2" s="53"/>
      <c r="K2" s="53"/>
      <c r="L2" s="53"/>
      <c r="M2" s="53"/>
      <c r="N2" s="51"/>
    </row>
    <row r="3" spans="2:14" ht="15.75">
      <c r="B3" s="60" t="s">
        <v>241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</row>
    <row r="4" spans="2:14" ht="15.75"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56"/>
    </row>
    <row r="5" spans="2:14" ht="8.25" customHeight="1">
      <c r="B5" s="54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</row>
    <row r="6" spans="1:14" s="24" customFormat="1" ht="15.75">
      <c r="A6" s="28"/>
      <c r="B6" s="54" t="s">
        <v>220</v>
      </c>
      <c r="C6" s="47"/>
      <c r="D6" s="43"/>
      <c r="E6" s="47"/>
      <c r="F6" s="47"/>
      <c r="G6" s="47"/>
      <c r="H6" s="47"/>
      <c r="I6" s="47"/>
      <c r="J6" s="47"/>
      <c r="K6" s="59" t="s">
        <v>21</v>
      </c>
      <c r="L6" s="59"/>
      <c r="M6" s="59"/>
      <c r="N6" s="59"/>
    </row>
    <row r="7" spans="1:14" s="10" customFormat="1" ht="15.75">
      <c r="A7" s="64" t="s">
        <v>219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</row>
    <row r="8" spans="1:16" s="1" customFormat="1" ht="16.5" customHeight="1">
      <c r="A8" s="61" t="s">
        <v>23</v>
      </c>
      <c r="B8" s="67" t="s">
        <v>1</v>
      </c>
      <c r="C8" s="68" t="s">
        <v>218</v>
      </c>
      <c r="D8" s="61" t="s">
        <v>3</v>
      </c>
      <c r="E8" s="62" t="s">
        <v>4</v>
      </c>
      <c r="F8" s="62"/>
      <c r="G8" s="62" t="s">
        <v>7</v>
      </c>
      <c r="H8" s="62"/>
      <c r="I8" s="62" t="s">
        <v>8</v>
      </c>
      <c r="J8" s="62"/>
      <c r="K8" s="63" t="s">
        <v>91</v>
      </c>
      <c r="L8" s="65" t="s">
        <v>11</v>
      </c>
      <c r="M8" s="61" t="s">
        <v>10</v>
      </c>
      <c r="N8" s="61" t="s">
        <v>0</v>
      </c>
      <c r="P8" s="1" t="s">
        <v>26</v>
      </c>
    </row>
    <row r="9" spans="1:16" s="2" customFormat="1" ht="27.75" customHeight="1">
      <c r="A9" s="61"/>
      <c r="B9" s="67"/>
      <c r="C9" s="68"/>
      <c r="D9" s="61"/>
      <c r="E9" s="1" t="s">
        <v>6</v>
      </c>
      <c r="F9" s="1" t="s">
        <v>5</v>
      </c>
      <c r="G9" s="1" t="s">
        <v>6</v>
      </c>
      <c r="H9" s="1" t="s">
        <v>5</v>
      </c>
      <c r="I9" s="1" t="s">
        <v>6</v>
      </c>
      <c r="J9" s="1" t="s">
        <v>5</v>
      </c>
      <c r="K9" s="63"/>
      <c r="L9" s="66"/>
      <c r="M9" s="61"/>
      <c r="N9" s="61"/>
      <c r="P9" s="2">
        <v>2011</v>
      </c>
    </row>
    <row r="10" spans="2:14" s="19" customFormat="1" ht="15.75">
      <c r="B10" s="49" t="s">
        <v>170</v>
      </c>
      <c r="C10" s="50" t="s">
        <v>131</v>
      </c>
      <c r="D10" s="50">
        <v>1991</v>
      </c>
      <c r="E10" s="19">
        <v>29</v>
      </c>
      <c r="F10" s="21">
        <f aca="true" t="shared" si="0" ref="F10:F41">IF(E10&lt;1,0,IF(E10&gt;60,100,IF(E10&gt;50,95+INT(((E10-50)/2)),IF(E10&gt;35,E10+45,IF(E10&gt;12,E10*2+10,E10*3-2)))))</f>
        <v>68</v>
      </c>
      <c r="G10" s="19">
        <v>75</v>
      </c>
      <c r="H10" s="21">
        <f aca="true" t="shared" si="1" ref="H10:H41">IF(G10&lt;=88,G10,(IF(G10=89,90,(IF(G10=90,92,(IF(G10=91,94,(IF(G10=92,96,IF(G10=93,98,(IF(G10=94,100))))))))))))</f>
        <v>75</v>
      </c>
      <c r="I10" s="19">
        <v>26.43</v>
      </c>
      <c r="J10" s="21">
        <f>IF(I10&gt;90,0,IF(I10&lt;25.01,100,VLOOKUP(I10-0.009,муж_лыж!$A$1:муж_лыж!$B$100,2,TRUE)-1))</f>
        <v>91</v>
      </c>
      <c r="K10" s="21">
        <f aca="true" t="shared" si="2" ref="K10:K41">F10+H10+J10</f>
        <v>234</v>
      </c>
      <c r="N10" s="19">
        <v>1</v>
      </c>
    </row>
    <row r="11" spans="2:14" s="19" customFormat="1" ht="15.75">
      <c r="B11" s="49" t="s">
        <v>162</v>
      </c>
      <c r="C11" s="50" t="s">
        <v>205</v>
      </c>
      <c r="D11" s="50"/>
      <c r="E11" s="19">
        <v>22</v>
      </c>
      <c r="F11" s="21">
        <f t="shared" si="0"/>
        <v>54</v>
      </c>
      <c r="G11" s="19">
        <v>78</v>
      </c>
      <c r="H11" s="21">
        <f t="shared" si="1"/>
        <v>78</v>
      </c>
      <c r="I11" s="19">
        <v>27.11</v>
      </c>
      <c r="J11" s="21">
        <f>IF(I11&gt;90,0,IF(I11&lt;25.01,100,VLOOKUP(I11-0.009,муж_лыж!$A$1:муж_лыж!$B$100,2,TRUE)-1))</f>
        <v>89</v>
      </c>
      <c r="K11" s="21">
        <f t="shared" si="2"/>
        <v>221</v>
      </c>
      <c r="N11" s="19">
        <v>2</v>
      </c>
    </row>
    <row r="12" spans="2:14" s="19" customFormat="1" ht="15.75">
      <c r="B12" s="49" t="s">
        <v>159</v>
      </c>
      <c r="C12" s="50" t="s">
        <v>128</v>
      </c>
      <c r="D12" s="50">
        <v>1994</v>
      </c>
      <c r="E12" s="19">
        <v>21</v>
      </c>
      <c r="F12" s="21">
        <f t="shared" si="0"/>
        <v>52</v>
      </c>
      <c r="G12" s="19">
        <v>84</v>
      </c>
      <c r="H12" s="21">
        <f t="shared" si="1"/>
        <v>84</v>
      </c>
      <c r="I12" s="19">
        <v>28.23</v>
      </c>
      <c r="J12" s="21">
        <f>IF(I12&gt;90,0,IF(I12&lt;25.01,100,VLOOKUP(I12-0.009,муж_лыж!$A$1:муж_лыж!$B$100,2,TRUE)-1))</f>
        <v>83</v>
      </c>
      <c r="K12" s="21">
        <f t="shared" si="2"/>
        <v>219</v>
      </c>
      <c r="N12" s="19">
        <v>3</v>
      </c>
    </row>
    <row r="13" spans="2:14" s="19" customFormat="1" ht="15.75">
      <c r="B13" s="49" t="s">
        <v>48</v>
      </c>
      <c r="C13" s="50" t="s">
        <v>131</v>
      </c>
      <c r="D13" s="50">
        <v>1995</v>
      </c>
      <c r="E13" s="19">
        <v>23</v>
      </c>
      <c r="F13" s="21">
        <f t="shared" si="0"/>
        <v>56</v>
      </c>
      <c r="G13" s="19">
        <v>79</v>
      </c>
      <c r="H13" s="21">
        <f t="shared" si="1"/>
        <v>79</v>
      </c>
      <c r="I13" s="19">
        <v>28.31</v>
      </c>
      <c r="J13" s="21">
        <f>IF(I13&gt;90,0,IF(I13&lt;25.01,100,VLOOKUP(I13-0.009,муж_лыж!$A$1:муж_лыж!$B$100,2,TRUE)-1))</f>
        <v>82</v>
      </c>
      <c r="K13" s="21">
        <f t="shared" si="2"/>
        <v>217</v>
      </c>
      <c r="N13" s="19">
        <v>4</v>
      </c>
    </row>
    <row r="14" spans="2:14" s="19" customFormat="1" ht="15.75">
      <c r="B14" s="49" t="s">
        <v>185</v>
      </c>
      <c r="C14" s="50" t="s">
        <v>137</v>
      </c>
      <c r="D14" s="50">
        <v>1995</v>
      </c>
      <c r="E14" s="19">
        <v>26</v>
      </c>
      <c r="F14" s="21">
        <f t="shared" si="0"/>
        <v>62</v>
      </c>
      <c r="G14" s="19">
        <v>74</v>
      </c>
      <c r="H14" s="21">
        <f t="shared" si="1"/>
        <v>74</v>
      </c>
      <c r="I14" s="19">
        <v>30.02</v>
      </c>
      <c r="J14" s="21">
        <f>IF(I14&gt;90,0,IF(I14&lt;25.01,100,VLOOKUP(I14-0.009,муж_лыж!$A$1:муж_лыж!$B$100,2,TRUE)-1))</f>
        <v>74</v>
      </c>
      <c r="K14" s="21">
        <f t="shared" si="2"/>
        <v>210</v>
      </c>
      <c r="N14" s="19">
        <v>5</v>
      </c>
    </row>
    <row r="15" spans="2:14" s="19" customFormat="1" ht="15.75">
      <c r="B15" s="49" t="s">
        <v>168</v>
      </c>
      <c r="C15" s="50" t="s">
        <v>130</v>
      </c>
      <c r="D15" s="50">
        <v>1996</v>
      </c>
      <c r="E15" s="19">
        <v>26</v>
      </c>
      <c r="F15" s="21">
        <f t="shared" si="0"/>
        <v>62</v>
      </c>
      <c r="G15" s="19">
        <v>65</v>
      </c>
      <c r="H15" s="21">
        <f t="shared" si="1"/>
        <v>65</v>
      </c>
      <c r="I15" s="19">
        <v>28.47</v>
      </c>
      <c r="J15" s="21">
        <f>IF(I15&gt;90,0,IF(I15&lt;25.01,100,VLOOKUP(I15-0.009,муж_лыж!$A$1:муж_лыж!$B$100,2,TRUE)-1))</f>
        <v>81</v>
      </c>
      <c r="K15" s="21">
        <f t="shared" si="2"/>
        <v>208</v>
      </c>
      <c r="N15" s="19">
        <v>6</v>
      </c>
    </row>
    <row r="16" spans="2:14" s="19" customFormat="1" ht="15.75">
      <c r="B16" s="49" t="s">
        <v>179</v>
      </c>
      <c r="C16" s="50" t="s">
        <v>135</v>
      </c>
      <c r="D16" s="50">
        <v>1991</v>
      </c>
      <c r="E16" s="19">
        <v>17</v>
      </c>
      <c r="F16" s="21">
        <f t="shared" si="0"/>
        <v>44</v>
      </c>
      <c r="G16" s="19">
        <v>64</v>
      </c>
      <c r="H16" s="21">
        <f t="shared" si="1"/>
        <v>64</v>
      </c>
      <c r="I16" s="19">
        <v>25.32</v>
      </c>
      <c r="J16" s="21">
        <f>IF(I16&gt;90,0,IF(I16&lt;25.01,100,VLOOKUP(I16-0.009,муж_лыж!$A$1:муж_лыж!$B$100,2,TRUE)-1))</f>
        <v>97</v>
      </c>
      <c r="K16" s="21">
        <f t="shared" si="2"/>
        <v>205</v>
      </c>
      <c r="N16" s="19">
        <v>7</v>
      </c>
    </row>
    <row r="17" spans="2:14" s="19" customFormat="1" ht="15.75">
      <c r="B17" s="49" t="s">
        <v>188</v>
      </c>
      <c r="C17" s="50" t="s">
        <v>207</v>
      </c>
      <c r="D17" s="50">
        <v>1993</v>
      </c>
      <c r="E17" s="19">
        <v>20</v>
      </c>
      <c r="F17" s="21">
        <f t="shared" si="0"/>
        <v>50</v>
      </c>
      <c r="G17" s="19">
        <v>65</v>
      </c>
      <c r="H17" s="21">
        <f t="shared" si="1"/>
        <v>65</v>
      </c>
      <c r="I17" s="19">
        <v>27.56</v>
      </c>
      <c r="J17" s="21">
        <f>IF(I17&gt;90,0,IF(I17&lt;25.01,100,VLOOKUP(I17-0.009,муж_лыж!$A$1:муж_лыж!$B$100,2,TRUE)-1))</f>
        <v>85</v>
      </c>
      <c r="K17" s="21">
        <f t="shared" si="2"/>
        <v>200</v>
      </c>
      <c r="N17" s="19">
        <v>8</v>
      </c>
    </row>
    <row r="18" spans="2:14" s="19" customFormat="1" ht="15.75">
      <c r="B18" s="49" t="s">
        <v>198</v>
      </c>
      <c r="C18" s="50" t="s">
        <v>131</v>
      </c>
      <c r="D18" s="50">
        <v>1992</v>
      </c>
      <c r="E18" s="19">
        <v>19</v>
      </c>
      <c r="F18" s="21">
        <f t="shared" si="0"/>
        <v>48</v>
      </c>
      <c r="G18" s="19">
        <v>79</v>
      </c>
      <c r="H18" s="21">
        <f t="shared" si="1"/>
        <v>79</v>
      </c>
      <c r="I18" s="19">
        <v>30.2</v>
      </c>
      <c r="J18" s="21">
        <f>IF(I18&gt;90,0,IF(I18&lt;25.01,100,VLOOKUP(I18-0.009,муж_лыж!$A$1:муж_лыж!$B$100,2,TRUE)-1))</f>
        <v>73</v>
      </c>
      <c r="K18" s="21">
        <f t="shared" si="2"/>
        <v>200</v>
      </c>
      <c r="N18" s="19">
        <v>9</v>
      </c>
    </row>
    <row r="19" spans="2:14" s="19" customFormat="1" ht="15.75">
      <c r="B19" s="49" t="s">
        <v>158</v>
      </c>
      <c r="C19" s="50" t="s">
        <v>128</v>
      </c>
      <c r="D19" s="50">
        <v>1995</v>
      </c>
      <c r="E19" s="19">
        <v>23</v>
      </c>
      <c r="F19" s="21">
        <f t="shared" si="0"/>
        <v>56</v>
      </c>
      <c r="G19" s="19">
        <v>64</v>
      </c>
      <c r="H19" s="21">
        <f t="shared" si="1"/>
        <v>64</v>
      </c>
      <c r="I19" s="19">
        <v>29.11</v>
      </c>
      <c r="J19" s="21">
        <f>IF(I19&gt;90,0,IF(I19&lt;25.01,100,VLOOKUP(I19-0.009,муж_лыж!$A$1:муж_лыж!$B$100,2,TRUE)-1))</f>
        <v>79</v>
      </c>
      <c r="K19" s="21">
        <f t="shared" si="2"/>
        <v>199</v>
      </c>
      <c r="N19" s="19">
        <v>10</v>
      </c>
    </row>
    <row r="20" spans="2:14" s="19" customFormat="1" ht="15.75">
      <c r="B20" s="49" t="s">
        <v>56</v>
      </c>
      <c r="C20" s="50" t="s">
        <v>130</v>
      </c>
      <c r="D20" s="50">
        <v>1995</v>
      </c>
      <c r="E20" s="19">
        <v>17</v>
      </c>
      <c r="F20" s="21">
        <f t="shared" si="0"/>
        <v>44</v>
      </c>
      <c r="G20" s="19">
        <v>62</v>
      </c>
      <c r="H20" s="21">
        <f t="shared" si="1"/>
        <v>62</v>
      </c>
      <c r="I20" s="19">
        <v>27.03</v>
      </c>
      <c r="J20" s="21">
        <f>IF(I20&gt;90,0,IF(I20&lt;25.01,100,VLOOKUP(I20-0.009,муж_лыж!$A$1:муж_лыж!$B$100,2,TRUE)-1))</f>
        <v>89</v>
      </c>
      <c r="K20" s="21">
        <f t="shared" si="2"/>
        <v>195</v>
      </c>
      <c r="N20" s="19">
        <v>11</v>
      </c>
    </row>
    <row r="21" spans="2:14" s="19" customFormat="1" ht="15.75">
      <c r="B21" s="49" t="s">
        <v>184</v>
      </c>
      <c r="C21" s="50" t="s">
        <v>137</v>
      </c>
      <c r="D21" s="50">
        <v>1995</v>
      </c>
      <c r="E21" s="19">
        <v>24</v>
      </c>
      <c r="F21" s="21">
        <f t="shared" si="0"/>
        <v>58</v>
      </c>
      <c r="G21" s="19">
        <v>67</v>
      </c>
      <c r="H21" s="21">
        <f t="shared" si="1"/>
        <v>67</v>
      </c>
      <c r="I21" s="19">
        <v>31.03</v>
      </c>
      <c r="J21" s="21">
        <f>IF(I21&gt;90,0,IF(I21&lt;25.01,100,VLOOKUP(I21-0.009,муж_лыж!$A$1:муж_лыж!$B$100,2,TRUE)-1))</f>
        <v>69</v>
      </c>
      <c r="K21" s="21">
        <f t="shared" si="2"/>
        <v>194</v>
      </c>
      <c r="N21" s="19">
        <v>12</v>
      </c>
    </row>
    <row r="22" spans="2:16" s="19" customFormat="1" ht="15.75">
      <c r="B22" s="49" t="s">
        <v>154</v>
      </c>
      <c r="C22" s="50" t="s">
        <v>142</v>
      </c>
      <c r="D22" s="50">
        <v>1993</v>
      </c>
      <c r="E22" s="21">
        <v>21</v>
      </c>
      <c r="F22" s="21">
        <f t="shared" si="0"/>
        <v>52</v>
      </c>
      <c r="G22" s="21">
        <v>60</v>
      </c>
      <c r="H22" s="21">
        <f t="shared" si="1"/>
        <v>60</v>
      </c>
      <c r="I22" s="22">
        <v>28.36</v>
      </c>
      <c r="J22" s="21">
        <f>IF(I22&gt;90,0,IF(I22&lt;25.01,100,VLOOKUP(I22-0.009,муж_лыж!$A$1:муж_лыж!$B$100,2,TRUE)-1))</f>
        <v>82</v>
      </c>
      <c r="K22" s="21">
        <f t="shared" si="2"/>
        <v>194</v>
      </c>
      <c r="L22" s="22">
        <f>IF(($P$9-D22)&lt;40,1,(IF(($P$9-D22)&gt;59,(1.22+(($P$9-D22-60)*0.02)),(1+(($P$9-D22)-39)*0.01))))</f>
        <v>1</v>
      </c>
      <c r="M22" s="22">
        <f>K22*L22</f>
        <v>194</v>
      </c>
      <c r="N22" s="19">
        <v>13</v>
      </c>
      <c r="O22" s="48"/>
      <c r="P22" s="21"/>
    </row>
    <row r="23" spans="2:16" s="43" customFormat="1" ht="15.75">
      <c r="B23" s="49" t="s">
        <v>147</v>
      </c>
      <c r="C23" s="50" t="s">
        <v>143</v>
      </c>
      <c r="D23" s="50">
        <v>1995</v>
      </c>
      <c r="E23" s="21">
        <v>20</v>
      </c>
      <c r="F23" s="21">
        <f t="shared" si="0"/>
        <v>50</v>
      </c>
      <c r="G23" s="21">
        <v>65</v>
      </c>
      <c r="H23" s="21">
        <f t="shared" si="1"/>
        <v>65</v>
      </c>
      <c r="I23" s="22">
        <v>30.22</v>
      </c>
      <c r="J23" s="21">
        <f>IF(I23&gt;90,0,IF(I23&lt;25.01,100,VLOOKUP(I23-0.009,муж_лыж!$A$1:муж_лыж!$B$100,2,TRUE)-1))</f>
        <v>73</v>
      </c>
      <c r="K23" s="21">
        <f t="shared" si="2"/>
        <v>188</v>
      </c>
      <c r="L23" s="22">
        <f>IF(($P$9-D23)&lt;40,1,(IF(($P$9-D23)&gt;59,(1.22+(($P$9-D23-60)*0.02)),(1+(($P$9-D23)-39)*0.01))))</f>
        <v>1</v>
      </c>
      <c r="M23" s="22">
        <f>K23*L23</f>
        <v>188</v>
      </c>
      <c r="N23" s="19">
        <v>14</v>
      </c>
      <c r="O23" s="44"/>
      <c r="P23" s="44"/>
    </row>
    <row r="24" spans="2:14" s="43" customFormat="1" ht="15.75">
      <c r="B24" s="49" t="s">
        <v>161</v>
      </c>
      <c r="C24" s="50" t="s">
        <v>205</v>
      </c>
      <c r="D24" s="50"/>
      <c r="E24" s="19">
        <v>17</v>
      </c>
      <c r="F24" s="21">
        <f t="shared" si="0"/>
        <v>44</v>
      </c>
      <c r="G24" s="19">
        <v>58</v>
      </c>
      <c r="H24" s="21">
        <f t="shared" si="1"/>
        <v>58</v>
      </c>
      <c r="I24" s="19">
        <v>27.58</v>
      </c>
      <c r="J24" s="21">
        <f>IF(I24&gt;90,0,IF(I24&lt;25.01,100,VLOOKUP(I24-0.009,муж_лыж!$A$1:муж_лыж!$B$100,2,TRUE)-1))</f>
        <v>85</v>
      </c>
      <c r="K24" s="21">
        <f t="shared" si="2"/>
        <v>187</v>
      </c>
      <c r="L24" s="19"/>
      <c r="M24" s="19"/>
      <c r="N24" s="19">
        <v>15</v>
      </c>
    </row>
    <row r="25" spans="2:16" s="43" customFormat="1" ht="15.75">
      <c r="B25" s="49" t="s">
        <v>152</v>
      </c>
      <c r="C25" s="50" t="s">
        <v>142</v>
      </c>
      <c r="D25" s="50">
        <v>1994</v>
      </c>
      <c r="E25" s="21">
        <v>14</v>
      </c>
      <c r="F25" s="21">
        <f t="shared" si="0"/>
        <v>38</v>
      </c>
      <c r="G25" s="21">
        <v>80</v>
      </c>
      <c r="H25" s="21">
        <f t="shared" si="1"/>
        <v>80</v>
      </c>
      <c r="I25" s="22">
        <v>31.31</v>
      </c>
      <c r="J25" s="21">
        <f>IF(I25&gt;90,0,IF(I25&lt;25.01,100,VLOOKUP(I25-0.009,муж_лыж!$A$1:муж_лыж!$B$100,2,TRUE)-1))</f>
        <v>67</v>
      </c>
      <c r="K25" s="21">
        <f t="shared" si="2"/>
        <v>185</v>
      </c>
      <c r="L25" s="22">
        <f>IF(($P$9-D25)&lt;40,1,(IF(($P$9-D25)&gt;59,(1.22+(($P$9-D25-60)*0.02)),(1+(($P$9-D25)-39)*0.01))))</f>
        <v>1</v>
      </c>
      <c r="M25" s="22">
        <f>K25*L25</f>
        <v>185</v>
      </c>
      <c r="N25" s="19">
        <v>16</v>
      </c>
      <c r="O25" s="44"/>
      <c r="P25" s="44"/>
    </row>
    <row r="26" spans="2:16" s="43" customFormat="1" ht="15.75">
      <c r="B26" s="49" t="s">
        <v>153</v>
      </c>
      <c r="C26" s="50" t="s">
        <v>142</v>
      </c>
      <c r="D26" s="50">
        <v>1996</v>
      </c>
      <c r="E26" s="21">
        <v>14</v>
      </c>
      <c r="F26" s="21">
        <f t="shared" si="0"/>
        <v>38</v>
      </c>
      <c r="G26" s="21">
        <v>76</v>
      </c>
      <c r="H26" s="21">
        <f t="shared" si="1"/>
        <v>76</v>
      </c>
      <c r="I26" s="22">
        <v>30.46</v>
      </c>
      <c r="J26" s="21">
        <f>IF(I26&gt;90,0,IF(I26&lt;25.01,100,VLOOKUP(I26-0.009,муж_лыж!$A$1:муж_лыж!$B$100,2,TRUE)-1))</f>
        <v>71</v>
      </c>
      <c r="K26" s="21">
        <f t="shared" si="2"/>
        <v>185</v>
      </c>
      <c r="L26" s="22">
        <f>IF(($P$9-D26)&lt;40,1,(IF(($P$9-D26)&gt;59,(1.22+(($P$9-D26-60)*0.02)),(1+(($P$9-D26)-39)*0.01))))</f>
        <v>1</v>
      </c>
      <c r="M26" s="22">
        <f>K26*L26</f>
        <v>185</v>
      </c>
      <c r="N26" s="19">
        <v>16</v>
      </c>
      <c r="O26" s="44"/>
      <c r="P26" s="44"/>
    </row>
    <row r="27" spans="2:14" s="43" customFormat="1" ht="15.75">
      <c r="B27" s="49" t="s">
        <v>172</v>
      </c>
      <c r="C27" s="50" t="s">
        <v>132</v>
      </c>
      <c r="D27" s="50">
        <v>1994</v>
      </c>
      <c r="E27" s="19">
        <v>20</v>
      </c>
      <c r="F27" s="21">
        <f t="shared" si="0"/>
        <v>50</v>
      </c>
      <c r="G27" s="19">
        <v>57</v>
      </c>
      <c r="H27" s="21">
        <f t="shared" si="1"/>
        <v>57</v>
      </c>
      <c r="I27" s="19">
        <v>29.53</v>
      </c>
      <c r="J27" s="21">
        <f>IF(I27&gt;90,0,IF(I27&lt;25.01,100,VLOOKUP(I27-0.009,муж_лыж!$A$1:муж_лыж!$B$100,2,TRUE)-1))</f>
        <v>75</v>
      </c>
      <c r="K27" s="21">
        <f t="shared" si="2"/>
        <v>182</v>
      </c>
      <c r="L27" s="19"/>
      <c r="M27" s="19"/>
      <c r="N27" s="19">
        <v>18</v>
      </c>
    </row>
    <row r="28" spans="2:14" s="43" customFormat="1" ht="15.75">
      <c r="B28" s="49" t="s">
        <v>186</v>
      </c>
      <c r="C28" s="50" t="s">
        <v>137</v>
      </c>
      <c r="D28" s="50">
        <v>1992</v>
      </c>
      <c r="E28" s="19">
        <v>22</v>
      </c>
      <c r="F28" s="21">
        <f t="shared" si="0"/>
        <v>54</v>
      </c>
      <c r="G28" s="19">
        <v>63</v>
      </c>
      <c r="H28" s="21">
        <f t="shared" si="1"/>
        <v>63</v>
      </c>
      <c r="I28" s="19">
        <v>32.01</v>
      </c>
      <c r="J28" s="21">
        <f>IF(I28&gt;90,0,IF(I28&lt;25.01,100,VLOOKUP(I28-0.009,муж_лыж!$A$1:муж_лыж!$B$100,2,TRUE)-1))</f>
        <v>64</v>
      </c>
      <c r="K28" s="21">
        <f t="shared" si="2"/>
        <v>181</v>
      </c>
      <c r="L28" s="19"/>
      <c r="M28" s="19"/>
      <c r="N28" s="19">
        <v>19</v>
      </c>
    </row>
    <row r="29" spans="2:14" s="43" customFormat="1" ht="15.75">
      <c r="B29" s="49" t="s">
        <v>187</v>
      </c>
      <c r="C29" s="50" t="s">
        <v>207</v>
      </c>
      <c r="D29" s="50">
        <v>1995</v>
      </c>
      <c r="E29" s="19">
        <v>16</v>
      </c>
      <c r="F29" s="21">
        <f t="shared" si="0"/>
        <v>42</v>
      </c>
      <c r="G29" s="19">
        <v>58</v>
      </c>
      <c r="H29" s="21">
        <f t="shared" si="1"/>
        <v>58</v>
      </c>
      <c r="I29" s="19">
        <v>28.5</v>
      </c>
      <c r="J29" s="21">
        <f>IF(I29&gt;90,0,IF(I29&lt;25.01,100,VLOOKUP(I29-0.009,муж_лыж!$A$1:муж_лыж!$B$100,2,TRUE)-1))</f>
        <v>80</v>
      </c>
      <c r="K29" s="21">
        <f t="shared" si="2"/>
        <v>180</v>
      </c>
      <c r="L29" s="19"/>
      <c r="M29" s="19"/>
      <c r="N29" s="19">
        <v>20</v>
      </c>
    </row>
    <row r="30" spans="2:14" s="43" customFormat="1" ht="15.75">
      <c r="B30" s="49" t="s">
        <v>169</v>
      </c>
      <c r="C30" s="50" t="s">
        <v>128</v>
      </c>
      <c r="D30" s="50">
        <v>1992</v>
      </c>
      <c r="E30" s="19">
        <v>23</v>
      </c>
      <c r="F30" s="21">
        <f t="shared" si="0"/>
        <v>56</v>
      </c>
      <c r="G30" s="19">
        <v>65</v>
      </c>
      <c r="H30" s="21">
        <f t="shared" si="1"/>
        <v>65</v>
      </c>
      <c r="I30" s="19">
        <v>33.5</v>
      </c>
      <c r="J30" s="21">
        <f>IF(I30&gt;90,0,IF(I30&lt;25.01,100,VLOOKUP(I30-0.009,муж_лыж!$A$1:муж_лыж!$B$100,2,TRUE)-1))</f>
        <v>58</v>
      </c>
      <c r="K30" s="21">
        <f t="shared" si="2"/>
        <v>179</v>
      </c>
      <c r="L30" s="19"/>
      <c r="M30" s="19"/>
      <c r="N30" s="19">
        <v>21</v>
      </c>
    </row>
    <row r="31" spans="2:14" s="43" customFormat="1" ht="15.75">
      <c r="B31" s="49" t="s">
        <v>175</v>
      </c>
      <c r="C31" s="50" t="s">
        <v>132</v>
      </c>
      <c r="D31" s="50">
        <v>1996</v>
      </c>
      <c r="E31" s="19">
        <v>26</v>
      </c>
      <c r="F31" s="21">
        <f t="shared" si="0"/>
        <v>62</v>
      </c>
      <c r="G31" s="19">
        <v>63</v>
      </c>
      <c r="H31" s="21">
        <f t="shared" si="1"/>
        <v>63</v>
      </c>
      <c r="I31" s="19">
        <v>34.56</v>
      </c>
      <c r="J31" s="21">
        <f>IF(I31&gt;90,0,IF(I31&lt;25.01,100,VLOOKUP(I31-0.009,муж_лыж!$A$1:муж_лыж!$B$100,2,TRUE)-1))</f>
        <v>54</v>
      </c>
      <c r="K31" s="21">
        <f t="shared" si="2"/>
        <v>179</v>
      </c>
      <c r="L31" s="19"/>
      <c r="M31" s="19"/>
      <c r="N31" s="19">
        <v>22</v>
      </c>
    </row>
    <row r="32" spans="2:14" s="43" customFormat="1" ht="15.75">
      <c r="B32" s="49" t="s">
        <v>177</v>
      </c>
      <c r="C32" s="50" t="s">
        <v>133</v>
      </c>
      <c r="D32" s="50">
        <v>1995</v>
      </c>
      <c r="E32" s="19">
        <v>12</v>
      </c>
      <c r="F32" s="21">
        <f t="shared" si="0"/>
        <v>34</v>
      </c>
      <c r="G32" s="19">
        <v>71</v>
      </c>
      <c r="H32" s="21">
        <f t="shared" si="1"/>
        <v>71</v>
      </c>
      <c r="I32" s="19">
        <v>30.14</v>
      </c>
      <c r="J32" s="21">
        <f>IF(I32&gt;90,0,IF(I32&lt;25.01,100,VLOOKUP(I32-0.009,муж_лыж!$A$1:муж_лыж!$B$100,2,TRUE)-1))</f>
        <v>73</v>
      </c>
      <c r="K32" s="21">
        <f t="shared" si="2"/>
        <v>178</v>
      </c>
      <c r="L32" s="19"/>
      <c r="M32" s="19"/>
      <c r="N32" s="19">
        <v>23</v>
      </c>
    </row>
    <row r="33" spans="2:14" s="43" customFormat="1" ht="15.75">
      <c r="B33" s="49" t="s">
        <v>195</v>
      </c>
      <c r="C33" s="50" t="s">
        <v>209</v>
      </c>
      <c r="D33" s="50">
        <v>1995</v>
      </c>
      <c r="E33" s="19">
        <v>17</v>
      </c>
      <c r="F33" s="21">
        <f t="shared" si="0"/>
        <v>44</v>
      </c>
      <c r="G33" s="19">
        <v>55</v>
      </c>
      <c r="H33" s="21">
        <f t="shared" si="1"/>
        <v>55</v>
      </c>
      <c r="I33" s="19">
        <v>30.34</v>
      </c>
      <c r="J33" s="21">
        <f>IF(I33&gt;90,0,IF(I33&lt;25.01,100,VLOOKUP(I33-0.009,муж_лыж!$A$1:муж_лыж!$B$100,2,TRUE)-1))</f>
        <v>72</v>
      </c>
      <c r="K33" s="21">
        <f t="shared" si="2"/>
        <v>171</v>
      </c>
      <c r="L33" s="19"/>
      <c r="M33" s="19"/>
      <c r="N33" s="19">
        <v>24</v>
      </c>
    </row>
    <row r="34" spans="2:16" s="43" customFormat="1" ht="15.75">
      <c r="B34" s="49" t="s">
        <v>155</v>
      </c>
      <c r="C34" s="50" t="s">
        <v>204</v>
      </c>
      <c r="D34" s="50">
        <v>1994</v>
      </c>
      <c r="E34" s="21">
        <v>12</v>
      </c>
      <c r="F34" s="21">
        <f t="shared" si="0"/>
        <v>34</v>
      </c>
      <c r="G34" s="21">
        <v>69</v>
      </c>
      <c r="H34" s="21">
        <f t="shared" si="1"/>
        <v>69</v>
      </c>
      <c r="I34" s="22">
        <v>31.24</v>
      </c>
      <c r="J34" s="21">
        <f>IF(I34&gt;90,0,IF(I34&lt;25.01,100,VLOOKUP(I34-0.009,муж_лыж!$A$1:муж_лыж!$B$100,2,TRUE)-1))</f>
        <v>68</v>
      </c>
      <c r="K34" s="21">
        <f t="shared" si="2"/>
        <v>171</v>
      </c>
      <c r="L34" s="22">
        <f>IF(($P$9-D34)&lt;40,1,(IF(($P$9-D34)&gt;59,(1.22+(($P$9-D34-60)*0.02)),(1+(($P$9-D34)-39)*0.01))))</f>
        <v>1</v>
      </c>
      <c r="M34" s="22">
        <f>K34*L34</f>
        <v>171</v>
      </c>
      <c r="N34" s="19">
        <v>25</v>
      </c>
      <c r="O34" s="44"/>
      <c r="P34" s="44"/>
    </row>
    <row r="35" spans="2:14" s="43" customFormat="1" ht="15.75">
      <c r="B35" s="49" t="s">
        <v>189</v>
      </c>
      <c r="C35" s="50" t="s">
        <v>207</v>
      </c>
      <c r="D35" s="50">
        <v>1994</v>
      </c>
      <c r="E35" s="19">
        <v>18</v>
      </c>
      <c r="F35" s="21">
        <f t="shared" si="0"/>
        <v>46</v>
      </c>
      <c r="G35" s="19">
        <v>58</v>
      </c>
      <c r="H35" s="21">
        <f t="shared" si="1"/>
        <v>58</v>
      </c>
      <c r="I35" s="19">
        <v>32.23</v>
      </c>
      <c r="J35" s="21">
        <f>IF(I35&gt;90,0,IF(I35&lt;25.01,100,VLOOKUP(I35-0.009,муж_лыж!$A$1:муж_лыж!$B$100,2,TRUE)-1))</f>
        <v>63</v>
      </c>
      <c r="K35" s="21">
        <f t="shared" si="2"/>
        <v>167</v>
      </c>
      <c r="L35" s="19"/>
      <c r="M35" s="19"/>
      <c r="N35" s="19">
        <v>26</v>
      </c>
    </row>
    <row r="36" spans="2:14" s="43" customFormat="1" ht="15.75">
      <c r="B36" s="49" t="s">
        <v>180</v>
      </c>
      <c r="C36" s="50" t="s">
        <v>135</v>
      </c>
      <c r="D36" s="50">
        <v>1996</v>
      </c>
      <c r="E36" s="19">
        <v>11</v>
      </c>
      <c r="F36" s="21">
        <f t="shared" si="0"/>
        <v>31</v>
      </c>
      <c r="G36" s="19">
        <v>61</v>
      </c>
      <c r="H36" s="21">
        <f t="shared" si="1"/>
        <v>61</v>
      </c>
      <c r="I36" s="19">
        <v>30.18</v>
      </c>
      <c r="J36" s="21">
        <f>IF(I36&gt;90,0,IF(I36&lt;25.01,100,VLOOKUP(I36-0.009,муж_лыж!$A$1:муж_лыж!$B$100,2,TRUE)-1))</f>
        <v>73</v>
      </c>
      <c r="K36" s="21">
        <f t="shared" si="2"/>
        <v>165</v>
      </c>
      <c r="L36" s="19"/>
      <c r="M36" s="19"/>
      <c r="N36" s="19">
        <v>27</v>
      </c>
    </row>
    <row r="37" spans="2:14" s="43" customFormat="1" ht="15.75">
      <c r="B37" s="49" t="s">
        <v>163</v>
      </c>
      <c r="C37" s="50" t="s">
        <v>205</v>
      </c>
      <c r="D37" s="50"/>
      <c r="E37" s="19">
        <v>12</v>
      </c>
      <c r="F37" s="21">
        <f t="shared" si="0"/>
        <v>34</v>
      </c>
      <c r="G37" s="19">
        <v>65</v>
      </c>
      <c r="H37" s="21">
        <f t="shared" si="1"/>
        <v>65</v>
      </c>
      <c r="I37" s="19">
        <v>32.01</v>
      </c>
      <c r="J37" s="21">
        <f>IF(I37&gt;90,0,IF(I37&lt;25.01,100,VLOOKUP(I37-0.009,муж_лыж!$A$1:муж_лыж!$B$100,2,TRUE)-1))</f>
        <v>64</v>
      </c>
      <c r="K37" s="21">
        <f t="shared" si="2"/>
        <v>163</v>
      </c>
      <c r="L37" s="19"/>
      <c r="M37" s="19"/>
      <c r="N37" s="19">
        <v>28</v>
      </c>
    </row>
    <row r="38" spans="2:14" s="43" customFormat="1" ht="15.75">
      <c r="B38" s="49" t="s">
        <v>200</v>
      </c>
      <c r="C38" s="50" t="s">
        <v>140</v>
      </c>
      <c r="D38" s="50">
        <v>1997</v>
      </c>
      <c r="E38" s="19">
        <v>17</v>
      </c>
      <c r="F38" s="21">
        <f t="shared" si="0"/>
        <v>44</v>
      </c>
      <c r="G38" s="19">
        <v>72</v>
      </c>
      <c r="H38" s="21">
        <f t="shared" si="1"/>
        <v>72</v>
      </c>
      <c r="I38" s="19">
        <v>37.17</v>
      </c>
      <c r="J38" s="21">
        <f>IF(I38&gt;90,0,IF(I38&lt;25.01,100,VLOOKUP(I38-0.009,муж_лыж!$A$1:муж_лыж!$B$100,2,TRUE)-1))</f>
        <v>46</v>
      </c>
      <c r="K38" s="21">
        <f t="shared" si="2"/>
        <v>162</v>
      </c>
      <c r="L38" s="19"/>
      <c r="M38" s="19"/>
      <c r="N38" s="19">
        <v>29</v>
      </c>
    </row>
    <row r="39" spans="2:14" s="43" customFormat="1" ht="15.75">
      <c r="B39" s="49" t="s">
        <v>173</v>
      </c>
      <c r="C39" s="50" t="s">
        <v>144</v>
      </c>
      <c r="D39" s="50">
        <v>1994</v>
      </c>
      <c r="E39" s="19">
        <v>15</v>
      </c>
      <c r="F39" s="21">
        <f t="shared" si="0"/>
        <v>40</v>
      </c>
      <c r="G39" s="19">
        <v>68</v>
      </c>
      <c r="H39" s="21">
        <f t="shared" si="1"/>
        <v>68</v>
      </c>
      <c r="I39" s="19">
        <v>35.16</v>
      </c>
      <c r="J39" s="21">
        <f>IF(I39&gt;90,0,IF(I39&lt;25.01,100,VLOOKUP(I39-0.009,муж_лыж!$A$1:муж_лыж!$B$100,2,TRUE)-1))</f>
        <v>52</v>
      </c>
      <c r="K39" s="21">
        <f t="shared" si="2"/>
        <v>160</v>
      </c>
      <c r="L39" s="19"/>
      <c r="M39" s="19"/>
      <c r="N39" s="19">
        <v>30</v>
      </c>
    </row>
    <row r="40" spans="2:16" s="43" customFormat="1" ht="15.75">
      <c r="B40" s="49" t="s">
        <v>157</v>
      </c>
      <c r="C40" s="50" t="s">
        <v>204</v>
      </c>
      <c r="D40" s="50">
        <v>1995</v>
      </c>
      <c r="E40" s="21">
        <v>19</v>
      </c>
      <c r="F40" s="21">
        <f t="shared" si="0"/>
        <v>48</v>
      </c>
      <c r="G40" s="21">
        <v>79</v>
      </c>
      <c r="H40" s="21">
        <f t="shared" si="1"/>
        <v>79</v>
      </c>
      <c r="I40" s="22">
        <v>44.32</v>
      </c>
      <c r="J40" s="21">
        <f>IF(I40&gt;90,0,IF(I40&lt;25.01,100,VLOOKUP(I40-0.009,муж_лыж!$A$1:муж_лыж!$B$100,2,TRUE)-1))</f>
        <v>32</v>
      </c>
      <c r="K40" s="21">
        <f t="shared" si="2"/>
        <v>159</v>
      </c>
      <c r="L40" s="22">
        <f>IF(($P$9-D40)&lt;40,1,(IF(($P$9-D40)&gt;59,(1.22+(($P$9-D40-60)*0.02)),(1+(($P$9-D40)-39)*0.01))))</f>
        <v>1</v>
      </c>
      <c r="M40" s="22">
        <f>K40*L40</f>
        <v>159</v>
      </c>
      <c r="N40" s="19">
        <v>31</v>
      </c>
      <c r="O40" s="44"/>
      <c r="P40" s="44"/>
    </row>
    <row r="41" spans="2:14" s="43" customFormat="1" ht="15.75">
      <c r="B41" s="49" t="s">
        <v>171</v>
      </c>
      <c r="C41" s="50" t="s">
        <v>132</v>
      </c>
      <c r="D41" s="50">
        <v>1996</v>
      </c>
      <c r="E41" s="19">
        <v>18</v>
      </c>
      <c r="F41" s="21">
        <f t="shared" si="0"/>
        <v>46</v>
      </c>
      <c r="G41" s="19">
        <v>57</v>
      </c>
      <c r="H41" s="21">
        <f t="shared" si="1"/>
        <v>57</v>
      </c>
      <c r="I41" s="19">
        <v>34.36</v>
      </c>
      <c r="J41" s="21">
        <f>IF(I41&gt;90,0,IF(I41&lt;25.01,100,VLOOKUP(I41-0.009,муж_лыж!$A$1:муж_лыж!$B$100,2,TRUE)-1))</f>
        <v>55</v>
      </c>
      <c r="K41" s="21">
        <f t="shared" si="2"/>
        <v>158</v>
      </c>
      <c r="L41" s="19"/>
      <c r="M41" s="19"/>
      <c r="N41" s="19">
        <v>32</v>
      </c>
    </row>
    <row r="42" spans="2:14" s="43" customFormat="1" ht="15.75">
      <c r="B42" s="49" t="s">
        <v>178</v>
      </c>
      <c r="C42" s="50" t="s">
        <v>133</v>
      </c>
      <c r="D42" s="50">
        <v>1996</v>
      </c>
      <c r="E42" s="19">
        <v>8</v>
      </c>
      <c r="F42" s="21">
        <f aca="true" t="shared" si="3" ref="F42:F69">IF(E42&lt;1,0,IF(E42&gt;60,100,IF(E42&gt;50,95+INT(((E42-50)/2)),IF(E42&gt;35,E42+45,IF(E42&gt;12,E42*2+10,E42*3-2)))))</f>
        <v>22</v>
      </c>
      <c r="G42" s="19">
        <v>64</v>
      </c>
      <c r="H42" s="21">
        <f aca="true" t="shared" si="4" ref="H42:H69">IF(G42&lt;=88,G42,(IF(G42=89,90,(IF(G42=90,92,(IF(G42=91,94,(IF(G42=92,96,IF(G42=93,98,(IF(G42=94,100))))))))))))</f>
        <v>64</v>
      </c>
      <c r="I42" s="19">
        <v>30.38</v>
      </c>
      <c r="J42" s="21">
        <f>IF(I42&gt;90,0,IF(I42&lt;25.01,100,VLOOKUP(I42-0.009,муж_лыж!$A$1:муж_лыж!$B$100,2,TRUE)-1))</f>
        <v>71</v>
      </c>
      <c r="K42" s="21">
        <f aca="true" t="shared" si="5" ref="K42:K69">F42+H42+J42</f>
        <v>157</v>
      </c>
      <c r="L42" s="19"/>
      <c r="M42" s="19"/>
      <c r="N42" s="19">
        <v>33</v>
      </c>
    </row>
    <row r="43" spans="2:14" s="43" customFormat="1" ht="15.75">
      <c r="B43" s="49" t="s">
        <v>176</v>
      </c>
      <c r="C43" s="50" t="s">
        <v>133</v>
      </c>
      <c r="D43" s="50">
        <v>1994</v>
      </c>
      <c r="E43" s="19">
        <v>17</v>
      </c>
      <c r="F43" s="21">
        <f t="shared" si="3"/>
        <v>44</v>
      </c>
      <c r="G43" s="19">
        <v>47</v>
      </c>
      <c r="H43" s="21">
        <f t="shared" si="4"/>
        <v>47</v>
      </c>
      <c r="I43" s="19">
        <v>32.01</v>
      </c>
      <c r="J43" s="21">
        <f>IF(I43&gt;90,0,IF(I43&lt;25.01,100,VLOOKUP(I43-0.009,муж_лыж!$A$1:муж_лыж!$B$100,2,TRUE)-1))</f>
        <v>64</v>
      </c>
      <c r="K43" s="21">
        <f t="shared" si="5"/>
        <v>155</v>
      </c>
      <c r="L43" s="19"/>
      <c r="M43" s="19"/>
      <c r="N43" s="19">
        <v>34</v>
      </c>
    </row>
    <row r="44" spans="2:16" s="43" customFormat="1" ht="15.75">
      <c r="B44" s="49" t="s">
        <v>145</v>
      </c>
      <c r="C44" s="50" t="s">
        <v>143</v>
      </c>
      <c r="D44" s="50">
        <v>1995</v>
      </c>
      <c r="E44" s="21">
        <v>16</v>
      </c>
      <c r="F44" s="21">
        <f t="shared" si="3"/>
        <v>42</v>
      </c>
      <c r="G44" s="21">
        <v>36</v>
      </c>
      <c r="H44" s="21">
        <f t="shared" si="4"/>
        <v>36</v>
      </c>
      <c r="I44" s="22">
        <v>29.29</v>
      </c>
      <c r="J44" s="21">
        <f>IF(I44&gt;90,0,IF(I44&lt;25.01,100,VLOOKUP(I44-0.009,муж_лыж!$A$1:муж_лыж!$B$100,2,TRUE)-1))</f>
        <v>77</v>
      </c>
      <c r="K44" s="21">
        <f t="shared" si="5"/>
        <v>155</v>
      </c>
      <c r="L44" s="22">
        <f>IF(($P$9-D44)&lt;40,1,(IF(($P$9-D44)&gt;59,(1.22+(($P$9-D44-60)*0.02)),(1+(($P$9-D44)-39)*0.01))))</f>
        <v>1</v>
      </c>
      <c r="M44" s="22">
        <f>K44*L44</f>
        <v>155</v>
      </c>
      <c r="N44" s="19">
        <v>35</v>
      </c>
      <c r="O44" s="45"/>
      <c r="P44" s="44"/>
    </row>
    <row r="45" spans="2:14" s="43" customFormat="1" ht="15.75">
      <c r="B45" s="49" t="s">
        <v>174</v>
      </c>
      <c r="C45" s="50" t="s">
        <v>144</v>
      </c>
      <c r="D45" s="50">
        <v>1994</v>
      </c>
      <c r="E45" s="19">
        <v>15</v>
      </c>
      <c r="F45" s="21">
        <f t="shared" si="3"/>
        <v>40</v>
      </c>
      <c r="G45" s="19">
        <v>71</v>
      </c>
      <c r="H45" s="21">
        <f t="shared" si="4"/>
        <v>71</v>
      </c>
      <c r="I45" s="19">
        <v>39.02</v>
      </c>
      <c r="J45" s="21">
        <f>IF(I45&gt;90,0,IF(I45&lt;25.01,100,VLOOKUP(I45-0.009,муж_лыж!$A$1:муж_лыж!$B$100,2,TRUE)-1))</f>
        <v>41</v>
      </c>
      <c r="K45" s="21">
        <f t="shared" si="5"/>
        <v>152</v>
      </c>
      <c r="L45" s="19"/>
      <c r="M45" s="19"/>
      <c r="N45" s="19">
        <v>36</v>
      </c>
    </row>
    <row r="46" spans="2:16" s="43" customFormat="1" ht="15.75">
      <c r="B46" s="49" t="s">
        <v>156</v>
      </c>
      <c r="C46" s="50" t="s">
        <v>204</v>
      </c>
      <c r="D46" s="50">
        <v>1996</v>
      </c>
      <c r="E46" s="21">
        <v>17</v>
      </c>
      <c r="F46" s="21">
        <f t="shared" si="3"/>
        <v>44</v>
      </c>
      <c r="G46" s="21">
        <v>69</v>
      </c>
      <c r="H46" s="21">
        <f t="shared" si="4"/>
        <v>69</v>
      </c>
      <c r="I46" s="22">
        <v>44.4</v>
      </c>
      <c r="J46" s="21">
        <f>IF(I46&gt;90,0,IF(I46&lt;25.01,100,VLOOKUP(I46-0.009,муж_лыж!$A$1:муж_лыж!$B$100,2,TRUE)-1))</f>
        <v>32</v>
      </c>
      <c r="K46" s="21">
        <f t="shared" si="5"/>
        <v>145</v>
      </c>
      <c r="L46" s="22">
        <f>IF(($P$9-D46)&lt;40,1,(IF(($P$9-D46)&gt;59,(1.22+(($P$9-D46-60)*0.02)),(1+(($P$9-D46)-39)*0.01))))</f>
        <v>1</v>
      </c>
      <c r="M46" s="22">
        <f>K46*L46</f>
        <v>145</v>
      </c>
      <c r="N46" s="19">
        <v>37</v>
      </c>
      <c r="O46" s="44"/>
      <c r="P46" s="44"/>
    </row>
    <row r="47" spans="2:14" s="43" customFormat="1" ht="15.75">
      <c r="B47" s="49" t="s">
        <v>196</v>
      </c>
      <c r="C47" s="50" t="s">
        <v>209</v>
      </c>
      <c r="D47" s="50">
        <v>1993</v>
      </c>
      <c r="E47" s="19">
        <v>14</v>
      </c>
      <c r="F47" s="21">
        <f t="shared" si="3"/>
        <v>38</v>
      </c>
      <c r="G47" s="19">
        <v>30</v>
      </c>
      <c r="H47" s="21">
        <f t="shared" si="4"/>
        <v>30</v>
      </c>
      <c r="I47" s="19">
        <v>30.23</v>
      </c>
      <c r="J47" s="21">
        <f>IF(I47&gt;90,0,IF(I47&lt;25.01,100,VLOOKUP(I47-0.009,муж_лыж!$A$1:муж_лыж!$B$100,2,TRUE)-1))</f>
        <v>73</v>
      </c>
      <c r="K47" s="21">
        <f t="shared" si="5"/>
        <v>141</v>
      </c>
      <c r="L47" s="19"/>
      <c r="M47" s="19"/>
      <c r="N47" s="19">
        <v>38</v>
      </c>
    </row>
    <row r="48" spans="2:14" s="43" customFormat="1" ht="15.75">
      <c r="B48" s="49" t="s">
        <v>193</v>
      </c>
      <c r="C48" s="50" t="s">
        <v>208</v>
      </c>
      <c r="D48" s="50">
        <v>1997</v>
      </c>
      <c r="E48" s="19">
        <v>18</v>
      </c>
      <c r="F48" s="21">
        <f t="shared" si="3"/>
        <v>46</v>
      </c>
      <c r="G48" s="19">
        <v>25</v>
      </c>
      <c r="H48" s="21">
        <f t="shared" si="4"/>
        <v>25</v>
      </c>
      <c r="I48" s="19">
        <v>32.28</v>
      </c>
      <c r="J48" s="21">
        <f>IF(I48&gt;90,0,IF(I48&lt;25.01,100,VLOOKUP(I48-0.009,муж_лыж!$A$1:муж_лыж!$B$100,2,TRUE)-1))</f>
        <v>63</v>
      </c>
      <c r="K48" s="21">
        <f t="shared" si="5"/>
        <v>134</v>
      </c>
      <c r="L48" s="19"/>
      <c r="M48" s="19"/>
      <c r="N48" s="19">
        <v>39</v>
      </c>
    </row>
    <row r="49" spans="2:14" s="43" customFormat="1" ht="15.75">
      <c r="B49" s="49" t="s">
        <v>194</v>
      </c>
      <c r="C49" s="50" t="s">
        <v>208</v>
      </c>
      <c r="D49" s="50">
        <v>1993</v>
      </c>
      <c r="E49" s="19">
        <v>15</v>
      </c>
      <c r="F49" s="21">
        <f t="shared" si="3"/>
        <v>40</v>
      </c>
      <c r="G49" s="19">
        <v>31</v>
      </c>
      <c r="H49" s="21">
        <f t="shared" si="4"/>
        <v>31</v>
      </c>
      <c r="I49" s="19">
        <v>32.28</v>
      </c>
      <c r="J49" s="21">
        <f>IF(I49&gt;90,0,IF(I49&lt;25.01,100,VLOOKUP(I49-0.009,муж_лыж!$A$1:муж_лыж!$B$100,2,TRUE)-1))</f>
        <v>63</v>
      </c>
      <c r="K49" s="21">
        <f t="shared" si="5"/>
        <v>134</v>
      </c>
      <c r="L49" s="19"/>
      <c r="M49" s="19"/>
      <c r="N49" s="19">
        <v>39</v>
      </c>
    </row>
    <row r="50" spans="2:14" s="43" customFormat="1" ht="15.75">
      <c r="B50" s="49" t="s">
        <v>167</v>
      </c>
      <c r="C50" s="50" t="s">
        <v>206</v>
      </c>
      <c r="D50" s="50">
        <v>1995</v>
      </c>
      <c r="E50" s="19">
        <v>15</v>
      </c>
      <c r="F50" s="21">
        <f t="shared" si="3"/>
        <v>40</v>
      </c>
      <c r="G50" s="19">
        <v>39</v>
      </c>
      <c r="H50" s="21">
        <f t="shared" si="4"/>
        <v>39</v>
      </c>
      <c r="I50" s="19">
        <v>39.5</v>
      </c>
      <c r="J50" s="21">
        <f>IF(I50&gt;90,0,IF(I50&lt;25.01,100,VLOOKUP(I50-0.009,муж_лыж!$A$1:муж_лыж!$B$100,2,TRUE)-1))</f>
        <v>40</v>
      </c>
      <c r="K50" s="21">
        <f t="shared" si="5"/>
        <v>119</v>
      </c>
      <c r="L50" s="19"/>
      <c r="M50" s="19"/>
      <c r="N50" s="19">
        <v>41</v>
      </c>
    </row>
    <row r="51" spans="2:14" s="43" customFormat="1" ht="15.75">
      <c r="B51" s="49" t="s">
        <v>197</v>
      </c>
      <c r="C51" s="50" t="s">
        <v>130</v>
      </c>
      <c r="D51" s="50">
        <v>1996</v>
      </c>
      <c r="E51" s="19">
        <v>27</v>
      </c>
      <c r="F51" s="21">
        <f t="shared" si="3"/>
        <v>64</v>
      </c>
      <c r="G51" s="19">
        <v>52</v>
      </c>
      <c r="H51" s="21">
        <f t="shared" si="4"/>
        <v>52</v>
      </c>
      <c r="I51" s="19" t="s">
        <v>242</v>
      </c>
      <c r="J51" s="21">
        <f>IF(I51&gt;90,0,IF(I51&lt;25.01,100,VLOOKUP(I51-0.009,муж_лыж!$A$1:муж_лыж!$B$100,2,TRUE)-1))</f>
        <v>0</v>
      </c>
      <c r="K51" s="21">
        <f t="shared" si="5"/>
        <v>116</v>
      </c>
      <c r="L51" s="19"/>
      <c r="M51" s="19"/>
      <c r="N51" s="19">
        <v>42</v>
      </c>
    </row>
    <row r="52" spans="2:16" s="43" customFormat="1" ht="15.75">
      <c r="B52" s="49" t="s">
        <v>146</v>
      </c>
      <c r="C52" s="50" t="s">
        <v>143</v>
      </c>
      <c r="D52" s="50">
        <v>1997</v>
      </c>
      <c r="E52" s="21">
        <v>6</v>
      </c>
      <c r="F52" s="21">
        <f t="shared" si="3"/>
        <v>16</v>
      </c>
      <c r="G52" s="21">
        <v>52</v>
      </c>
      <c r="H52" s="21">
        <f t="shared" si="4"/>
        <v>52</v>
      </c>
      <c r="I52" s="22">
        <v>37</v>
      </c>
      <c r="J52" s="21">
        <f>IF(I52&gt;90,0,IF(I52&lt;25.01,100,VLOOKUP(I52-0.009,муж_лыж!$A$1:муж_лыж!$B$100,2,TRUE)-1))</f>
        <v>47</v>
      </c>
      <c r="K52" s="21">
        <f t="shared" si="5"/>
        <v>115</v>
      </c>
      <c r="L52" s="22">
        <f>IF(($P$9-D52)&lt;40,1,(IF(($P$9-D52)&gt;59,(1.22+(($P$9-D52-60)*0.02)),(1+(($P$9-D52)-39)*0.01))))</f>
        <v>1</v>
      </c>
      <c r="M52" s="22">
        <f>K52*L52</f>
        <v>115</v>
      </c>
      <c r="N52" s="19">
        <v>43</v>
      </c>
      <c r="O52" s="44"/>
      <c r="P52" s="44"/>
    </row>
    <row r="53" spans="2:14" s="43" customFormat="1" ht="15.75">
      <c r="B53" s="49" t="s">
        <v>199</v>
      </c>
      <c r="C53" s="50" t="s">
        <v>140</v>
      </c>
      <c r="D53" s="50">
        <v>1994</v>
      </c>
      <c r="E53" s="19">
        <v>23</v>
      </c>
      <c r="F53" s="21">
        <f t="shared" si="3"/>
        <v>56</v>
      </c>
      <c r="G53" s="19">
        <v>56</v>
      </c>
      <c r="H53" s="21">
        <f t="shared" si="4"/>
        <v>56</v>
      </c>
      <c r="I53" s="19" t="s">
        <v>242</v>
      </c>
      <c r="J53" s="21">
        <f>IF(I53&gt;90,0,IF(I53&lt;25.01,100,VLOOKUP(I53-0.009,муж_лыж!$A$1:муж_лыж!$B$100,2,TRUE)-1))</f>
        <v>0</v>
      </c>
      <c r="K53" s="21">
        <f t="shared" si="5"/>
        <v>112</v>
      </c>
      <c r="L53" s="19"/>
      <c r="M53" s="19"/>
      <c r="N53" s="19">
        <v>44</v>
      </c>
    </row>
    <row r="54" spans="2:14" s="43" customFormat="1" ht="15.75">
      <c r="B54" s="49" t="s">
        <v>192</v>
      </c>
      <c r="C54" s="50" t="s">
        <v>208</v>
      </c>
      <c r="D54" s="50">
        <v>1996</v>
      </c>
      <c r="E54" s="19">
        <v>3</v>
      </c>
      <c r="F54" s="21">
        <f t="shared" si="3"/>
        <v>7</v>
      </c>
      <c r="G54" s="19">
        <v>40</v>
      </c>
      <c r="H54" s="21">
        <f t="shared" si="4"/>
        <v>40</v>
      </c>
      <c r="I54" s="19">
        <v>40.5</v>
      </c>
      <c r="J54" s="21">
        <f>IF(I54&gt;90,0,IF(I54&lt;25.01,100,VLOOKUP(I54-0.009,муж_лыж!$A$1:муж_лыж!$B$100,2,TRUE)-1))</f>
        <v>38</v>
      </c>
      <c r="K54" s="21">
        <f t="shared" si="5"/>
        <v>85</v>
      </c>
      <c r="L54" s="19"/>
      <c r="M54" s="19"/>
      <c r="N54" s="19">
        <v>45</v>
      </c>
    </row>
    <row r="55" spans="2:14" s="43" customFormat="1" ht="15.75">
      <c r="B55" s="49" t="s">
        <v>182</v>
      </c>
      <c r="C55" s="50" t="s">
        <v>136</v>
      </c>
      <c r="D55" s="50">
        <v>1995</v>
      </c>
      <c r="E55" s="19">
        <v>10</v>
      </c>
      <c r="F55" s="21">
        <f t="shared" si="3"/>
        <v>28</v>
      </c>
      <c r="G55" s="19">
        <v>41</v>
      </c>
      <c r="H55" s="21">
        <f t="shared" si="4"/>
        <v>41</v>
      </c>
      <c r="I55" s="19">
        <v>64.02</v>
      </c>
      <c r="J55" s="21">
        <f>IF(I55&gt;90,0,IF(I55&lt;25.01,100,VLOOKUP(I55-0.009,муж_лыж!$A$1:муж_лыж!$B$100,2,TRUE)-1))</f>
        <v>12</v>
      </c>
      <c r="K55" s="21">
        <f t="shared" si="5"/>
        <v>81</v>
      </c>
      <c r="L55" s="19"/>
      <c r="M55" s="19"/>
      <c r="N55" s="19">
        <v>46</v>
      </c>
    </row>
    <row r="56" spans="2:14" s="43" customFormat="1" ht="15.75">
      <c r="B56" s="49" t="s">
        <v>166</v>
      </c>
      <c r="C56" s="50" t="s">
        <v>206</v>
      </c>
      <c r="D56" s="50">
        <v>1995</v>
      </c>
      <c r="E56" s="19">
        <v>7</v>
      </c>
      <c r="F56" s="21">
        <f t="shared" si="3"/>
        <v>19</v>
      </c>
      <c r="G56" s="19">
        <v>51</v>
      </c>
      <c r="H56" s="21">
        <f t="shared" si="4"/>
        <v>51</v>
      </c>
      <c r="I56" s="19">
        <v>64.34</v>
      </c>
      <c r="J56" s="21">
        <f>IF(I56&gt;90,0,IF(I56&lt;25.01,100,VLOOKUP(I56-0.009,муж_лыж!$A$1:муж_лыж!$B$100,2,TRUE)-1))</f>
        <v>11</v>
      </c>
      <c r="K56" s="21">
        <f t="shared" si="5"/>
        <v>81</v>
      </c>
      <c r="L56" s="19"/>
      <c r="M56" s="19"/>
      <c r="N56" s="19">
        <v>47</v>
      </c>
    </row>
    <row r="57" spans="2:14" s="43" customFormat="1" ht="15.75">
      <c r="B57" s="49" t="s">
        <v>165</v>
      </c>
      <c r="C57" s="50" t="s">
        <v>206</v>
      </c>
      <c r="D57" s="50">
        <v>1993</v>
      </c>
      <c r="E57" s="19">
        <v>11</v>
      </c>
      <c r="F57" s="21">
        <f t="shared" si="3"/>
        <v>31</v>
      </c>
      <c r="G57" s="19">
        <v>19</v>
      </c>
      <c r="H57" s="21">
        <f t="shared" si="4"/>
        <v>19</v>
      </c>
      <c r="I57" s="19">
        <v>53.1</v>
      </c>
      <c r="J57" s="21">
        <f>IF(I57&gt;90,0,IF(I57&lt;25.01,100,VLOOKUP(I57-0.009,муж_лыж!$A$1:муж_лыж!$B$100,2,TRUE)-1))</f>
        <v>21</v>
      </c>
      <c r="K57" s="21">
        <f t="shared" si="5"/>
        <v>71</v>
      </c>
      <c r="L57" s="19"/>
      <c r="M57" s="19"/>
      <c r="N57" s="19">
        <v>48</v>
      </c>
    </row>
    <row r="58" spans="2:14" s="43" customFormat="1" ht="15.75">
      <c r="B58" s="49" t="s">
        <v>183</v>
      </c>
      <c r="C58" s="50" t="s">
        <v>136</v>
      </c>
      <c r="D58" s="50">
        <v>1995</v>
      </c>
      <c r="E58" s="19">
        <v>14</v>
      </c>
      <c r="F58" s="21">
        <f t="shared" si="3"/>
        <v>38</v>
      </c>
      <c r="G58" s="19">
        <v>10</v>
      </c>
      <c r="H58" s="21">
        <f t="shared" si="4"/>
        <v>10</v>
      </c>
      <c r="I58" s="19">
        <v>53.29</v>
      </c>
      <c r="J58" s="21">
        <f>IF(I58&gt;90,0,IF(I58&lt;25.01,100,VLOOKUP(I58-0.009,муж_лыж!$A$1:муж_лыж!$B$100,2,TRUE)-1))</f>
        <v>20</v>
      </c>
      <c r="K58" s="21">
        <f t="shared" si="5"/>
        <v>68</v>
      </c>
      <c r="L58" s="19"/>
      <c r="M58" s="19"/>
      <c r="N58" s="19">
        <v>49</v>
      </c>
    </row>
    <row r="59" spans="2:14" s="43" customFormat="1" ht="15.75">
      <c r="B59" s="49" t="s">
        <v>201</v>
      </c>
      <c r="C59" s="19" t="s">
        <v>202</v>
      </c>
      <c r="D59" s="19">
        <v>1994</v>
      </c>
      <c r="E59" s="19">
        <v>10</v>
      </c>
      <c r="F59" s="21">
        <f t="shared" si="3"/>
        <v>28</v>
      </c>
      <c r="G59" s="19">
        <v>0</v>
      </c>
      <c r="H59" s="21">
        <f t="shared" si="4"/>
        <v>0</v>
      </c>
      <c r="I59" s="19">
        <v>40.38</v>
      </c>
      <c r="J59" s="21">
        <f>IF(I59&gt;90,0,IF(I59&lt;25.01,100,VLOOKUP(I59-0.009,муж_лыж!$A$1:муж_лыж!$B$100,2,TRUE)-1))</f>
        <v>38</v>
      </c>
      <c r="K59" s="21">
        <f t="shared" si="5"/>
        <v>66</v>
      </c>
      <c r="L59" s="19"/>
      <c r="M59" s="19"/>
      <c r="N59" s="19">
        <v>50</v>
      </c>
    </row>
    <row r="60" spans="2:14" s="43" customFormat="1" ht="15.75">
      <c r="B60" s="49" t="s">
        <v>160</v>
      </c>
      <c r="C60" s="50" t="s">
        <v>129</v>
      </c>
      <c r="D60" s="50"/>
      <c r="E60" s="19">
        <v>6</v>
      </c>
      <c r="F60" s="21">
        <f t="shared" si="3"/>
        <v>16</v>
      </c>
      <c r="G60" s="19">
        <v>11</v>
      </c>
      <c r="H60" s="21">
        <f t="shared" si="4"/>
        <v>11</v>
      </c>
      <c r="I60" s="19">
        <v>44.44</v>
      </c>
      <c r="J60" s="21">
        <f>IF(I60&gt;90,0,IF(I60&lt;25.01,100,VLOOKUP(I60-0.009,муж_лыж!$A$1:муж_лыж!$B$100,2,TRUE)-1))</f>
        <v>31</v>
      </c>
      <c r="K60" s="21">
        <f t="shared" si="5"/>
        <v>58</v>
      </c>
      <c r="L60" s="19"/>
      <c r="M60" s="19"/>
      <c r="N60" s="19">
        <v>51</v>
      </c>
    </row>
    <row r="61" spans="2:14" s="43" customFormat="1" ht="15.75">
      <c r="B61" s="49" t="s">
        <v>190</v>
      </c>
      <c r="C61" s="50" t="s">
        <v>139</v>
      </c>
      <c r="D61" s="50">
        <v>1994</v>
      </c>
      <c r="E61" s="19">
        <v>9</v>
      </c>
      <c r="F61" s="21">
        <f t="shared" si="3"/>
        <v>25</v>
      </c>
      <c r="G61" s="19">
        <v>4</v>
      </c>
      <c r="H61" s="21">
        <f t="shared" si="4"/>
        <v>4</v>
      </c>
      <c r="I61" s="19">
        <v>46.53</v>
      </c>
      <c r="J61" s="21">
        <f>IF(I61&gt;90,0,IF(I61&lt;25.01,100,VLOOKUP(I61-0.009,муж_лыж!$A$1:муж_лыж!$B$100,2,TRUE)-1))</f>
        <v>28</v>
      </c>
      <c r="K61" s="21">
        <f t="shared" si="5"/>
        <v>57</v>
      </c>
      <c r="L61" s="19"/>
      <c r="M61" s="19"/>
      <c r="N61" s="19">
        <v>52</v>
      </c>
    </row>
    <row r="62" spans="2:14" s="43" customFormat="1" ht="15.75">
      <c r="B62" s="49" t="s">
        <v>212</v>
      </c>
      <c r="C62" s="50" t="s">
        <v>129</v>
      </c>
      <c r="D62" s="50"/>
      <c r="E62" s="19">
        <v>10</v>
      </c>
      <c r="F62" s="21">
        <f t="shared" si="3"/>
        <v>28</v>
      </c>
      <c r="G62" s="19">
        <v>0</v>
      </c>
      <c r="H62" s="21">
        <f t="shared" si="4"/>
        <v>0</v>
      </c>
      <c r="I62" s="19">
        <v>50.21</v>
      </c>
      <c r="J62" s="21">
        <f>IF(I62&gt;90,0,IF(I62&lt;25.01,100,VLOOKUP(I62-0.009,муж_лыж!$A$1:муж_лыж!$B$100,2,TRUE)-1))</f>
        <v>24</v>
      </c>
      <c r="K62" s="21">
        <f t="shared" si="5"/>
        <v>52</v>
      </c>
      <c r="L62" s="19"/>
      <c r="M62" s="19"/>
      <c r="N62" s="19">
        <v>53</v>
      </c>
    </row>
    <row r="63" spans="2:16" s="43" customFormat="1" ht="15.75">
      <c r="B63" s="49" t="s">
        <v>151</v>
      </c>
      <c r="C63" s="50" t="s">
        <v>203</v>
      </c>
      <c r="D63" s="50"/>
      <c r="E63" s="21">
        <v>15</v>
      </c>
      <c r="F63" s="21">
        <f t="shared" si="3"/>
        <v>40</v>
      </c>
      <c r="G63" s="21">
        <v>10</v>
      </c>
      <c r="H63" s="21">
        <f t="shared" si="4"/>
        <v>10</v>
      </c>
      <c r="I63" s="22" t="s">
        <v>242</v>
      </c>
      <c r="J63" s="21">
        <f>IF(I63&gt;90,0,IF(I63&lt;25.01,100,VLOOKUP(I63-0.009,муж_лыж!$A$1:муж_лыж!$B$100,2,TRUE)-1))</f>
        <v>0</v>
      </c>
      <c r="K63" s="21">
        <f t="shared" si="5"/>
        <v>50</v>
      </c>
      <c r="L63" s="22">
        <f>IF(($P$9-D63)&lt;40,1,(IF(($P$9-D63)&gt;59,(1.22+(($P$9-D63-60)*0.02)),(1+(($P$9-D63)-39)*0.01))))</f>
        <v>40.24</v>
      </c>
      <c r="M63" s="22">
        <f>K63*L63</f>
        <v>2012</v>
      </c>
      <c r="N63" s="19">
        <v>54</v>
      </c>
      <c r="O63" s="44"/>
      <c r="P63" s="44"/>
    </row>
    <row r="64" spans="2:16" s="43" customFormat="1" ht="15.75">
      <c r="B64" s="49" t="s">
        <v>148</v>
      </c>
      <c r="C64" s="50" t="s">
        <v>203</v>
      </c>
      <c r="D64" s="50"/>
      <c r="E64" s="21">
        <v>12</v>
      </c>
      <c r="F64" s="21">
        <f t="shared" si="3"/>
        <v>34</v>
      </c>
      <c r="G64" s="21">
        <v>3</v>
      </c>
      <c r="H64" s="21">
        <f t="shared" si="4"/>
        <v>3</v>
      </c>
      <c r="I64" s="22" t="s">
        <v>242</v>
      </c>
      <c r="J64" s="21">
        <f>IF(I64&gt;90,0,IF(I64&lt;25.01,100,VLOOKUP(I64-0.009,муж_лыж!$A$1:муж_лыж!$B$100,2,TRUE)-1))</f>
        <v>0</v>
      </c>
      <c r="K64" s="21">
        <f t="shared" si="5"/>
        <v>37</v>
      </c>
      <c r="L64" s="22">
        <f>IF(($P$9-D64)&lt;40,1,(IF(($P$9-D64)&gt;59,(1.22+(($P$9-D64-60)*0.02)),(1+(($P$9-D64)-39)*0.01))))</f>
        <v>40.24</v>
      </c>
      <c r="M64" s="22">
        <f>K64*L64</f>
        <v>1488.88</v>
      </c>
      <c r="N64" s="21">
        <v>55</v>
      </c>
      <c r="O64" s="44"/>
      <c r="P64" s="44"/>
    </row>
    <row r="65" spans="2:14" s="43" customFormat="1" ht="15.75">
      <c r="B65" s="49" t="s">
        <v>191</v>
      </c>
      <c r="C65" s="50" t="s">
        <v>139</v>
      </c>
      <c r="D65" s="50">
        <v>1997</v>
      </c>
      <c r="E65" s="19">
        <v>4</v>
      </c>
      <c r="F65" s="21">
        <f t="shared" si="3"/>
        <v>10</v>
      </c>
      <c r="G65" s="19">
        <v>0</v>
      </c>
      <c r="H65" s="21">
        <f t="shared" si="4"/>
        <v>0</v>
      </c>
      <c r="I65" s="19">
        <v>49.03</v>
      </c>
      <c r="J65" s="21">
        <f>IF(I65&gt;90,0,IF(I65&lt;25.01,100,VLOOKUP(I65-0.009,муж_лыж!$A$1:муж_лыж!$B$100,2,TRUE)-1))</f>
        <v>25</v>
      </c>
      <c r="K65" s="21">
        <f t="shared" si="5"/>
        <v>35</v>
      </c>
      <c r="L65" s="19"/>
      <c r="M65" s="19"/>
      <c r="N65" s="19">
        <v>56</v>
      </c>
    </row>
    <row r="66" spans="2:16" s="43" customFormat="1" ht="15.75">
      <c r="B66" s="49" t="s">
        <v>149</v>
      </c>
      <c r="C66" s="50" t="s">
        <v>203</v>
      </c>
      <c r="D66" s="50"/>
      <c r="E66" s="21">
        <v>7</v>
      </c>
      <c r="F66" s="21">
        <f t="shared" si="3"/>
        <v>19</v>
      </c>
      <c r="G66" s="21">
        <v>7</v>
      </c>
      <c r="H66" s="21">
        <f t="shared" si="4"/>
        <v>7</v>
      </c>
      <c r="I66" s="22" t="s">
        <v>242</v>
      </c>
      <c r="J66" s="21">
        <f>IF(I66&gt;90,0,IF(I66&lt;25.01,100,VLOOKUP(I66-0.009,муж_лыж!$A$1:муж_лыж!$B$100,2,TRUE)-1))</f>
        <v>0</v>
      </c>
      <c r="K66" s="21">
        <f t="shared" si="5"/>
        <v>26</v>
      </c>
      <c r="L66" s="22">
        <f>IF(($P$9-D66)&lt;40,1,(IF(($P$9-D66)&gt;59,(1.22+(($P$9-D66-60)*0.02)),(1+(($P$9-D66)-39)*0.01))))</f>
        <v>40.24</v>
      </c>
      <c r="M66" s="22">
        <f>K66*L66</f>
        <v>1046.24</v>
      </c>
      <c r="N66" s="21">
        <v>57</v>
      </c>
      <c r="O66" s="44"/>
      <c r="P66" s="44"/>
    </row>
    <row r="67" spans="2:14" s="43" customFormat="1" ht="15.75">
      <c r="B67" s="49" t="s">
        <v>181</v>
      </c>
      <c r="C67" s="50" t="s">
        <v>136</v>
      </c>
      <c r="D67" s="50">
        <v>1994</v>
      </c>
      <c r="E67" s="19">
        <v>5</v>
      </c>
      <c r="F67" s="21">
        <f t="shared" si="3"/>
        <v>13</v>
      </c>
      <c r="G67" s="19">
        <v>0</v>
      </c>
      <c r="H67" s="21">
        <f t="shared" si="4"/>
        <v>0</v>
      </c>
      <c r="I67" s="19">
        <v>69.49</v>
      </c>
      <c r="J67" s="21">
        <f>IF(I67&gt;90,0,IF(I67&lt;25.01,100,VLOOKUP(I67-0.009,муж_лыж!$A$1:муж_лыж!$B$100,2,TRUE)-1))</f>
        <v>9</v>
      </c>
      <c r="K67" s="21">
        <f t="shared" si="5"/>
        <v>22</v>
      </c>
      <c r="L67" s="19"/>
      <c r="M67" s="19"/>
      <c r="N67" s="19">
        <v>58</v>
      </c>
    </row>
    <row r="68" spans="2:14" s="43" customFormat="1" ht="15.75">
      <c r="B68" s="49" t="s">
        <v>164</v>
      </c>
      <c r="C68" s="50" t="s">
        <v>206</v>
      </c>
      <c r="D68" s="50">
        <v>1995</v>
      </c>
      <c r="E68" s="19"/>
      <c r="F68" s="21">
        <f t="shared" si="3"/>
        <v>0</v>
      </c>
      <c r="G68" s="19">
        <v>33</v>
      </c>
      <c r="H68" s="21">
        <f t="shared" si="4"/>
        <v>33</v>
      </c>
      <c r="I68" s="19">
        <v>56.01</v>
      </c>
      <c r="J68" s="21">
        <f>IF(I68&gt;90,0,IF(I68&lt;25.01,100,VLOOKUP(I68-0.009,муж_лыж!$A$1:муж_лыж!$B$100,2,TRUE)-1))</f>
        <v>17</v>
      </c>
      <c r="K68" s="21">
        <f t="shared" si="5"/>
        <v>50</v>
      </c>
      <c r="L68" s="19"/>
      <c r="M68" s="19"/>
      <c r="N68" s="19" t="s">
        <v>228</v>
      </c>
    </row>
    <row r="69" spans="2:16" s="43" customFormat="1" ht="15.75">
      <c r="B69" s="49" t="s">
        <v>150</v>
      </c>
      <c r="C69" s="50" t="s">
        <v>203</v>
      </c>
      <c r="D69" s="50"/>
      <c r="E69" s="21">
        <v>4</v>
      </c>
      <c r="F69" s="21">
        <f t="shared" si="3"/>
        <v>10</v>
      </c>
      <c r="G69" s="21">
        <v>12</v>
      </c>
      <c r="H69" s="21">
        <f t="shared" si="4"/>
        <v>12</v>
      </c>
      <c r="I69" s="22" t="s">
        <v>242</v>
      </c>
      <c r="J69" s="21">
        <f>IF(I69&gt;90,0,IF(I69&lt;25.01,100,VLOOKUP(I69-0.009,муж_лыж!$A$1:муж_лыж!$B$100,2,TRUE)-1))</f>
        <v>0</v>
      </c>
      <c r="K69" s="21">
        <f t="shared" si="5"/>
        <v>22</v>
      </c>
      <c r="L69" s="22">
        <f>IF(($P$9-D69)&lt;40,1,(IF(($P$9-D69)&gt;59,(1.22+(($P$9-D69-60)*0.02)),(1+(($P$9-D69)-39)*0.01))))</f>
        <v>40.24</v>
      </c>
      <c r="M69" s="22">
        <f>K69*L69</f>
        <v>885.2800000000001</v>
      </c>
      <c r="N69" s="21" t="s">
        <v>228</v>
      </c>
      <c r="O69" s="44"/>
      <c r="P69" s="44"/>
    </row>
    <row r="70" spans="1:14" s="47" customFormat="1" ht="15.75">
      <c r="A70" s="43"/>
      <c r="B70" s="54"/>
      <c r="D70" s="43"/>
      <c r="N70" s="43"/>
    </row>
    <row r="71" spans="1:14" s="47" customFormat="1" ht="15.75">
      <c r="A71" s="43"/>
      <c r="B71" s="54"/>
      <c r="C71" s="47" t="s">
        <v>236</v>
      </c>
      <c r="D71" s="43"/>
      <c r="H71" s="59" t="s">
        <v>237</v>
      </c>
      <c r="I71" s="59"/>
      <c r="J71" s="59"/>
      <c r="N71" s="43"/>
    </row>
    <row r="72" spans="1:14" s="47" customFormat="1" ht="15.75">
      <c r="A72" s="43"/>
      <c r="B72" s="54"/>
      <c r="D72" s="43"/>
      <c r="N72" s="43"/>
    </row>
    <row r="73" spans="1:14" s="47" customFormat="1" ht="15.75">
      <c r="A73" s="43"/>
      <c r="B73" s="54"/>
      <c r="C73" s="47" t="s">
        <v>238</v>
      </c>
      <c r="D73" s="43"/>
      <c r="H73" s="59" t="s">
        <v>239</v>
      </c>
      <c r="I73" s="59"/>
      <c r="J73" s="59"/>
      <c r="N73" s="43"/>
    </row>
  </sheetData>
  <sheetProtection/>
  <mergeCells count="18">
    <mergeCell ref="A8:A9"/>
    <mergeCell ref="E8:F8"/>
    <mergeCell ref="G8:H8"/>
    <mergeCell ref="K8:K9"/>
    <mergeCell ref="A7:N7"/>
    <mergeCell ref="L8:L9"/>
    <mergeCell ref="I8:J8"/>
    <mergeCell ref="B8:B9"/>
    <mergeCell ref="C8:C9"/>
    <mergeCell ref="D8:D9"/>
    <mergeCell ref="K6:N6"/>
    <mergeCell ref="B1:N1"/>
    <mergeCell ref="B3:N3"/>
    <mergeCell ref="H71:J71"/>
    <mergeCell ref="H73:J73"/>
    <mergeCell ref="M8:M9"/>
    <mergeCell ref="N8:N9"/>
    <mergeCell ref="B4:M4"/>
  </mergeCells>
  <printOptions horizontalCentered="1"/>
  <pageMargins left="0.1968503937007874" right="0.1968503937007874" top="0.28" bottom="0.26" header="0.21" footer="0.2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/>
  <dimension ref="A1:O53"/>
  <sheetViews>
    <sheetView tabSelected="1" view="pageBreakPreview" zoomScaleSheetLayoutView="100" zoomScalePageLayoutView="0" workbookViewId="0" topLeftCell="B1">
      <selection activeCell="F28" sqref="F28"/>
    </sheetView>
  </sheetViews>
  <sheetFormatPr defaultColWidth="9.00390625" defaultRowHeight="12.75"/>
  <cols>
    <col min="1" max="1" width="5.375" style="4" hidden="1" customWidth="1"/>
    <col min="2" max="2" width="28.875" style="0" customWidth="1"/>
    <col min="3" max="3" width="21.75390625" style="27" customWidth="1"/>
    <col min="4" max="4" width="9.25390625" style="4" customWidth="1"/>
    <col min="5" max="5" width="6.75390625" style="4" customWidth="1"/>
    <col min="6" max="6" width="7.375" style="4" customWidth="1"/>
    <col min="7" max="7" width="6.25390625" style="4" customWidth="1"/>
    <col min="8" max="8" width="7.375" style="0" customWidth="1"/>
    <col min="9" max="9" width="9.125" style="4" customWidth="1"/>
    <col min="10" max="10" width="8.125" style="0" customWidth="1"/>
    <col min="11" max="11" width="8.625" style="0" customWidth="1"/>
    <col min="12" max="12" width="8.125" style="0" hidden="1" customWidth="1"/>
    <col min="13" max="13" width="12.375" style="0" hidden="1" customWidth="1"/>
    <col min="14" max="14" width="9.375" style="4" customWidth="1"/>
  </cols>
  <sheetData>
    <row r="1" spans="1:14" ht="15.75">
      <c r="A1" s="43"/>
      <c r="B1" s="60" t="s">
        <v>225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</row>
    <row r="2" spans="1:14" ht="15.75">
      <c r="A2" s="43"/>
      <c r="B2" s="60" t="s">
        <v>226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</row>
    <row r="3" spans="1:14" ht="12" customHeight="1">
      <c r="A3" s="43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6"/>
    </row>
    <row r="4" spans="1:14" ht="15.75">
      <c r="A4" s="43"/>
      <c r="B4" s="60" t="s">
        <v>227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56"/>
    </row>
    <row r="5" spans="1:14" ht="7.5" customHeight="1">
      <c r="A5" s="43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6"/>
    </row>
    <row r="6" spans="1:14" ht="15.75">
      <c r="A6" s="43"/>
      <c r="B6" s="43" t="s">
        <v>216</v>
      </c>
      <c r="C6" s="47"/>
      <c r="D6" s="43"/>
      <c r="E6" s="43"/>
      <c r="F6" s="43"/>
      <c r="G6" s="43"/>
      <c r="H6" s="47"/>
      <c r="I6" s="43"/>
      <c r="J6" s="47"/>
      <c r="K6" s="47"/>
      <c r="L6" s="59" t="s">
        <v>21</v>
      </c>
      <c r="M6" s="59"/>
      <c r="N6" s="59"/>
    </row>
    <row r="7" spans="1:14" s="10" customFormat="1" ht="15.75">
      <c r="A7" s="73" t="s">
        <v>215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</row>
    <row r="8" spans="1:14" s="1" customFormat="1" ht="16.5" customHeight="1">
      <c r="A8" s="71" t="s">
        <v>25</v>
      </c>
      <c r="B8" s="69" t="s">
        <v>1</v>
      </c>
      <c r="C8" s="69" t="s">
        <v>217</v>
      </c>
      <c r="D8" s="70" t="s">
        <v>3</v>
      </c>
      <c r="E8" s="69" t="s">
        <v>4</v>
      </c>
      <c r="F8" s="69"/>
      <c r="G8" s="69" t="s">
        <v>7</v>
      </c>
      <c r="H8" s="69"/>
      <c r="I8" s="69" t="s">
        <v>8</v>
      </c>
      <c r="J8" s="69"/>
      <c r="K8" s="70" t="s">
        <v>9</v>
      </c>
      <c r="L8" s="70" t="s">
        <v>11</v>
      </c>
      <c r="M8" s="70" t="s">
        <v>10</v>
      </c>
      <c r="N8" s="70" t="s">
        <v>0</v>
      </c>
    </row>
    <row r="9" spans="1:14" s="2" customFormat="1" ht="27.75" customHeight="1">
      <c r="A9" s="72"/>
      <c r="B9" s="69"/>
      <c r="C9" s="69"/>
      <c r="D9" s="70"/>
      <c r="E9" s="57" t="s">
        <v>6</v>
      </c>
      <c r="F9" s="57" t="s">
        <v>5</v>
      </c>
      <c r="G9" s="57" t="s">
        <v>6</v>
      </c>
      <c r="H9" s="57" t="s">
        <v>5</v>
      </c>
      <c r="I9" s="57" t="s">
        <v>6</v>
      </c>
      <c r="J9" s="57" t="s">
        <v>5</v>
      </c>
      <c r="K9" s="70"/>
      <c r="L9" s="70"/>
      <c r="M9" s="70"/>
      <c r="N9" s="70"/>
    </row>
    <row r="10" spans="1:14" s="23" customFormat="1" ht="15.75">
      <c r="A10" s="19"/>
      <c r="B10" s="49" t="s">
        <v>92</v>
      </c>
      <c r="C10" s="50" t="s">
        <v>128</v>
      </c>
      <c r="D10" s="50">
        <v>1991</v>
      </c>
      <c r="E10" s="21">
        <v>58</v>
      </c>
      <c r="F10" s="21">
        <f aca="true" t="shared" si="0" ref="F10:F49">IF(E10&gt;130,100,IF(E10&gt;100,90+ROUNDDOWN(((E10-100)/3),0),IF(E10&gt;50,65+ROUNDDOWN(((E10-50)/2),0),IF(E10&gt;14,E10+15,E10*2))))</f>
        <v>69</v>
      </c>
      <c r="G10" s="21">
        <v>84</v>
      </c>
      <c r="H10" s="21">
        <f aca="true" t="shared" si="1" ref="H10:H49">IF(G10&lt;=88,G10,(IF(G10=89,90,(IF(G10=90,92,(IF(G10=91,94,(IF(G10=92,96,IF(G10=93,98,(IF(G10=94,100))))))))))))</f>
        <v>84</v>
      </c>
      <c r="I10" s="22">
        <v>17.25</v>
      </c>
      <c r="J10" s="21">
        <f>IF(I10&gt;53,0,IF(I10&lt;14.01,100,VLOOKUP(I10-0.009,жен_лыж!$A$1:жен_лыж!$B$100,2,TRUE)-1))</f>
        <v>74</v>
      </c>
      <c r="K10" s="21">
        <f aca="true" t="shared" si="2" ref="K10:K49">F10+H10+J10</f>
        <v>227</v>
      </c>
      <c r="L10" s="22" t="e">
        <f>IF((#REF!-D10)&lt;40,1,(IF((#REF!-D10)&gt;59,(1.22+((#REF!-D10-60)*0.02)),(1+((#REF!-D10)-39)*0.01))))</f>
        <v>#REF!</v>
      </c>
      <c r="M10" s="22" t="e">
        <f>K10*L10</f>
        <v>#REF!</v>
      </c>
      <c r="N10" s="21">
        <v>1</v>
      </c>
    </row>
    <row r="11" spans="1:14" s="23" customFormat="1" ht="15.75">
      <c r="A11" s="19"/>
      <c r="B11" s="49" t="s">
        <v>97</v>
      </c>
      <c r="C11" s="50" t="s">
        <v>130</v>
      </c>
      <c r="D11" s="50">
        <v>1996</v>
      </c>
      <c r="E11" s="21">
        <v>62</v>
      </c>
      <c r="F11" s="21">
        <f t="shared" si="0"/>
        <v>71</v>
      </c>
      <c r="G11" s="21">
        <v>65</v>
      </c>
      <c r="H11" s="21">
        <f t="shared" si="1"/>
        <v>65</v>
      </c>
      <c r="I11" s="22">
        <v>16.06</v>
      </c>
      <c r="J11" s="21">
        <f>IF(I11&gt;53,0,IF(I11&lt;14.01,100,VLOOKUP(I11-0.009,жен_лыж!$A$1:жен_лыж!$B$100,2,TRUE)-1))</f>
        <v>84</v>
      </c>
      <c r="K11" s="21">
        <f t="shared" si="2"/>
        <v>220</v>
      </c>
      <c r="L11" s="22" t="e">
        <f>IF((#REF!-D11)&lt;40,1,(IF((#REF!-D11)&gt;59,(1.22+((#REF!-D11-60)*0.02)),(1+((#REF!-D11)-39)*0.01))))</f>
        <v>#REF!</v>
      </c>
      <c r="M11" s="22" t="e">
        <f>K11*L11</f>
        <v>#REF!</v>
      </c>
      <c r="N11" s="21">
        <v>2</v>
      </c>
    </row>
    <row r="12" spans="1:15" s="23" customFormat="1" ht="15.75">
      <c r="A12" s="19"/>
      <c r="B12" s="58" t="s">
        <v>123</v>
      </c>
      <c r="C12" s="50" t="s">
        <v>142</v>
      </c>
      <c r="D12" s="50">
        <v>1991</v>
      </c>
      <c r="E12" s="19">
        <v>41</v>
      </c>
      <c r="F12" s="21">
        <f t="shared" si="0"/>
        <v>56</v>
      </c>
      <c r="G12" s="19">
        <v>66</v>
      </c>
      <c r="H12" s="21">
        <f t="shared" si="1"/>
        <v>66</v>
      </c>
      <c r="I12" s="19">
        <v>14.37</v>
      </c>
      <c r="J12" s="21">
        <f>IF(I12&gt;53,0,IF(I12&lt;14.01,100,VLOOKUP(I12-0.009,жен_лыж!$A$1:жен_лыж!$B$100,2,TRUE)-1))</f>
        <v>95</v>
      </c>
      <c r="K12" s="21">
        <f t="shared" si="2"/>
        <v>217</v>
      </c>
      <c r="N12" s="21">
        <v>3</v>
      </c>
      <c r="O12" s="36"/>
    </row>
    <row r="13" spans="1:15" s="23" customFormat="1" ht="15.75">
      <c r="A13" s="19"/>
      <c r="B13" s="58" t="s">
        <v>108</v>
      </c>
      <c r="C13" s="50" t="s">
        <v>134</v>
      </c>
      <c r="D13" s="50">
        <v>1994</v>
      </c>
      <c r="E13" s="19">
        <v>62</v>
      </c>
      <c r="F13" s="21">
        <f t="shared" si="0"/>
        <v>71</v>
      </c>
      <c r="G13" s="19">
        <v>74</v>
      </c>
      <c r="H13" s="21">
        <f t="shared" si="1"/>
        <v>74</v>
      </c>
      <c r="I13" s="19">
        <v>18.03</v>
      </c>
      <c r="J13" s="21">
        <f>IF(I13&gt;53,0,IF(I13&lt;14.01,100,VLOOKUP(I13-0.009,жен_лыж!$A$1:жен_лыж!$B$100,2,TRUE)-1))</f>
        <v>69</v>
      </c>
      <c r="K13" s="21">
        <f t="shared" si="2"/>
        <v>214</v>
      </c>
      <c r="N13" s="21">
        <v>4</v>
      </c>
      <c r="O13" s="36"/>
    </row>
    <row r="14" spans="1:15" s="23" customFormat="1" ht="15.75">
      <c r="A14" s="19"/>
      <c r="B14" s="49" t="s">
        <v>99</v>
      </c>
      <c r="C14" s="50" t="s">
        <v>131</v>
      </c>
      <c r="D14" s="50">
        <v>1993</v>
      </c>
      <c r="E14" s="19">
        <v>42</v>
      </c>
      <c r="F14" s="21">
        <f t="shared" si="0"/>
        <v>57</v>
      </c>
      <c r="G14" s="19">
        <v>71</v>
      </c>
      <c r="H14" s="21">
        <f t="shared" si="1"/>
        <v>71</v>
      </c>
      <c r="I14" s="19">
        <v>15.55</v>
      </c>
      <c r="J14" s="21">
        <f>IF(I14&gt;53,0,IF(I14&lt;14.01,100,VLOOKUP(I14-0.009,жен_лыж!$A$1:жен_лыж!$B$100,2,TRUE)-1))</f>
        <v>85</v>
      </c>
      <c r="K14" s="21">
        <f t="shared" si="2"/>
        <v>213</v>
      </c>
      <c r="N14" s="21">
        <v>5</v>
      </c>
      <c r="O14" s="36"/>
    </row>
    <row r="15" spans="1:14" s="23" customFormat="1" ht="15.75">
      <c r="A15" s="19"/>
      <c r="B15" s="49" t="s">
        <v>98</v>
      </c>
      <c r="C15" s="50" t="s">
        <v>130</v>
      </c>
      <c r="D15" s="50">
        <v>1993</v>
      </c>
      <c r="E15" s="21">
        <v>49</v>
      </c>
      <c r="F15" s="21">
        <f t="shared" si="0"/>
        <v>64</v>
      </c>
      <c r="G15" s="21">
        <v>69</v>
      </c>
      <c r="H15" s="21">
        <f t="shared" si="1"/>
        <v>69</v>
      </c>
      <c r="I15" s="22">
        <v>18.21</v>
      </c>
      <c r="J15" s="21">
        <f>IF(I15&gt;53,0,IF(I15&lt;14.01,100,VLOOKUP(I15-0.009,жен_лыж!$A$1:жен_лыж!$B$100,2,TRUE)-1))</f>
        <v>67</v>
      </c>
      <c r="K15" s="21">
        <f t="shared" si="2"/>
        <v>200</v>
      </c>
      <c r="L15" s="22" t="e">
        <f>IF((#REF!-D15)&lt;40,1,(IF((#REF!-D15)&gt;59,(1.22+((#REF!-D15-60)*0.02)),(1+((#REF!-D15)-39)*0.01))))</f>
        <v>#REF!</v>
      </c>
      <c r="M15" s="22" t="e">
        <f>K15*L15</f>
        <v>#REF!</v>
      </c>
      <c r="N15" s="21">
        <v>6</v>
      </c>
    </row>
    <row r="16" spans="1:14" s="23" customFormat="1" ht="15.75">
      <c r="A16" s="19"/>
      <c r="B16" s="58" t="s">
        <v>93</v>
      </c>
      <c r="C16" s="50" t="s">
        <v>128</v>
      </c>
      <c r="D16" s="50">
        <v>1991</v>
      </c>
      <c r="E16" s="21">
        <v>26</v>
      </c>
      <c r="F16" s="21">
        <f t="shared" si="0"/>
        <v>41</v>
      </c>
      <c r="G16" s="21">
        <v>78</v>
      </c>
      <c r="H16" s="21">
        <f t="shared" si="1"/>
        <v>78</v>
      </c>
      <c r="I16" s="22">
        <v>17</v>
      </c>
      <c r="J16" s="21">
        <f>IF(I16&gt;53,0,IF(I16&lt;14.01,100,VLOOKUP(I16-0.009,жен_лыж!$A$1:жен_лыж!$B$100,2,TRUE)-1))</f>
        <v>77</v>
      </c>
      <c r="K16" s="21">
        <f t="shared" si="2"/>
        <v>196</v>
      </c>
      <c r="L16" s="22" t="e">
        <f>IF((#REF!-D16)&lt;40,1,(IF((#REF!-D16)&gt;59,(1.22+((#REF!-D16-60)*0.02)),(1+((#REF!-D16)-39)*0.01))))</f>
        <v>#REF!</v>
      </c>
      <c r="M16" s="22" t="e">
        <f>K16*L16</f>
        <v>#REF!</v>
      </c>
      <c r="N16" s="21">
        <v>7</v>
      </c>
    </row>
    <row r="17" spans="1:15" s="23" customFormat="1" ht="15.75">
      <c r="A17" s="19"/>
      <c r="B17" s="58" t="s">
        <v>122</v>
      </c>
      <c r="C17" s="50" t="s">
        <v>142</v>
      </c>
      <c r="D17" s="50">
        <v>1992</v>
      </c>
      <c r="E17" s="19">
        <v>40</v>
      </c>
      <c r="F17" s="21">
        <f t="shared" si="0"/>
        <v>55</v>
      </c>
      <c r="G17" s="19">
        <v>75</v>
      </c>
      <c r="H17" s="21">
        <f t="shared" si="1"/>
        <v>75</v>
      </c>
      <c r="I17" s="19">
        <v>19.26</v>
      </c>
      <c r="J17" s="21">
        <f>IF(I17&gt;53,0,IF(I17&lt;14.01,100,VLOOKUP(I17-0.009,жен_лыж!$A$1:жен_лыж!$B$100,2,TRUE)-1))</f>
        <v>60</v>
      </c>
      <c r="K17" s="21">
        <f t="shared" si="2"/>
        <v>190</v>
      </c>
      <c r="N17" s="21">
        <v>8</v>
      </c>
      <c r="O17" s="36"/>
    </row>
    <row r="18" spans="1:15" ht="15.75">
      <c r="A18" s="43"/>
      <c r="B18" s="58" t="s">
        <v>94</v>
      </c>
      <c r="C18" s="50" t="s">
        <v>128</v>
      </c>
      <c r="D18" s="50">
        <v>1994</v>
      </c>
      <c r="E18" s="21">
        <v>54</v>
      </c>
      <c r="F18" s="21">
        <f t="shared" si="0"/>
        <v>67</v>
      </c>
      <c r="G18" s="21">
        <v>72</v>
      </c>
      <c r="H18" s="21">
        <f t="shared" si="1"/>
        <v>72</v>
      </c>
      <c r="I18" s="22">
        <v>24.14</v>
      </c>
      <c r="J18" s="21">
        <f>IF(I18&gt;53,0,IF(I18&lt;14.01,100,VLOOKUP(I18-0.009,жен_лыж!$A$1:жен_лыж!$B$100,2,TRUE)-1))</f>
        <v>42</v>
      </c>
      <c r="K18" s="21">
        <f t="shared" si="2"/>
        <v>181</v>
      </c>
      <c r="L18" s="22" t="e">
        <f>IF((#REF!-D18)&lt;40,1,(IF((#REF!-D18)&gt;59,(1.22+((#REF!-D18-60)*0.02)),(1+((#REF!-D18)-39)*0.01))))</f>
        <v>#REF!</v>
      </c>
      <c r="M18" s="22" t="e">
        <f>K18*L18</f>
        <v>#REF!</v>
      </c>
      <c r="N18" s="21">
        <v>9</v>
      </c>
      <c r="O18" s="47"/>
    </row>
    <row r="19" spans="1:14" ht="15.75">
      <c r="A19" s="43"/>
      <c r="B19" s="49" t="s">
        <v>113</v>
      </c>
      <c r="C19" s="50" t="s">
        <v>137</v>
      </c>
      <c r="D19" s="50">
        <v>1991</v>
      </c>
      <c r="E19" s="19">
        <v>48</v>
      </c>
      <c r="F19" s="21">
        <f t="shared" si="0"/>
        <v>63</v>
      </c>
      <c r="G19" s="19">
        <v>58</v>
      </c>
      <c r="H19" s="21">
        <f t="shared" si="1"/>
        <v>58</v>
      </c>
      <c r="I19" s="19">
        <v>23.23</v>
      </c>
      <c r="J19" s="21">
        <f>IF(I19&gt;53,0,IF(I19&lt;14.01,100,VLOOKUP(I19-0.009,жен_лыж!$A$1:жен_лыж!$B$100,2,TRUE)-1))</f>
        <v>44</v>
      </c>
      <c r="K19" s="21">
        <f t="shared" si="2"/>
        <v>165</v>
      </c>
      <c r="L19" s="23"/>
      <c r="M19" s="23"/>
      <c r="N19" s="21">
        <v>10</v>
      </c>
    </row>
    <row r="20" spans="1:14" ht="15.75">
      <c r="A20" s="43"/>
      <c r="B20" s="58" t="s">
        <v>104</v>
      </c>
      <c r="C20" s="50" t="s">
        <v>133</v>
      </c>
      <c r="D20" s="50">
        <v>1991</v>
      </c>
      <c r="E20" s="19">
        <v>46</v>
      </c>
      <c r="F20" s="21">
        <f t="shared" si="0"/>
        <v>61</v>
      </c>
      <c r="G20" s="19">
        <v>44</v>
      </c>
      <c r="H20" s="21">
        <f t="shared" si="1"/>
        <v>44</v>
      </c>
      <c r="I20" s="19">
        <v>20.01</v>
      </c>
      <c r="J20" s="21">
        <f>IF(I20&gt;53,0,IF(I20&lt;14.01,100,VLOOKUP(I20-0.009,жен_лыж!$A$1:жен_лыж!$B$100,2,TRUE)-1))</f>
        <v>57</v>
      </c>
      <c r="K20" s="21">
        <f t="shared" si="2"/>
        <v>162</v>
      </c>
      <c r="L20" s="23"/>
      <c r="M20" s="23"/>
      <c r="N20" s="21">
        <v>11</v>
      </c>
    </row>
    <row r="21" spans="1:14" ht="15.75">
      <c r="A21" s="43"/>
      <c r="B21" s="58" t="s">
        <v>107</v>
      </c>
      <c r="C21" s="50" t="s">
        <v>134</v>
      </c>
      <c r="D21" s="50">
        <v>1996</v>
      </c>
      <c r="E21" s="19">
        <v>32</v>
      </c>
      <c r="F21" s="21">
        <f t="shared" si="0"/>
        <v>47</v>
      </c>
      <c r="G21" s="19">
        <v>61</v>
      </c>
      <c r="H21" s="21">
        <f t="shared" si="1"/>
        <v>61</v>
      </c>
      <c r="I21" s="19">
        <v>21.18</v>
      </c>
      <c r="J21" s="21">
        <f>IF(I21&gt;53,0,IF(I21&lt;14.01,100,VLOOKUP(I21-0.009,жен_лыж!$A$1:жен_лыж!$B$100,2,TRUE)-1))</f>
        <v>52</v>
      </c>
      <c r="K21" s="21">
        <f t="shared" si="2"/>
        <v>160</v>
      </c>
      <c r="L21" s="23"/>
      <c r="M21" s="23"/>
      <c r="N21" s="21">
        <v>12</v>
      </c>
    </row>
    <row r="22" spans="1:14" ht="15.75">
      <c r="A22" s="43"/>
      <c r="B22" s="58" t="s">
        <v>119</v>
      </c>
      <c r="C22" s="50" t="s">
        <v>140</v>
      </c>
      <c r="D22" s="50">
        <v>1993</v>
      </c>
      <c r="E22" s="19">
        <v>25</v>
      </c>
      <c r="F22" s="21">
        <f t="shared" si="0"/>
        <v>40</v>
      </c>
      <c r="G22" s="19">
        <v>71</v>
      </c>
      <c r="H22" s="21">
        <f t="shared" si="1"/>
        <v>71</v>
      </c>
      <c r="I22" s="19">
        <v>22.57</v>
      </c>
      <c r="J22" s="21">
        <f>IF(I22&gt;53,0,IF(I22&lt;14.01,100,VLOOKUP(I22-0.009,жен_лыж!$A$1:жен_лыж!$B$100,2,TRUE)-1))</f>
        <v>46</v>
      </c>
      <c r="K22" s="21">
        <f t="shared" si="2"/>
        <v>157</v>
      </c>
      <c r="L22" s="23"/>
      <c r="M22" s="23"/>
      <c r="N22" s="21">
        <v>13</v>
      </c>
    </row>
    <row r="23" spans="1:14" ht="15.75">
      <c r="A23" s="43"/>
      <c r="B23" s="49" t="s">
        <v>101</v>
      </c>
      <c r="C23" s="50" t="s">
        <v>132</v>
      </c>
      <c r="D23" s="50">
        <v>1995</v>
      </c>
      <c r="E23" s="19">
        <v>20</v>
      </c>
      <c r="F23" s="21">
        <f t="shared" si="0"/>
        <v>35</v>
      </c>
      <c r="G23" s="19">
        <v>72</v>
      </c>
      <c r="H23" s="21">
        <f t="shared" si="1"/>
        <v>72</v>
      </c>
      <c r="I23" s="19">
        <v>25.38</v>
      </c>
      <c r="J23" s="21">
        <f>IF(I23&gt;53,0,IF(I23&lt;14.01,100,VLOOKUP(I23-0.009,жен_лыж!$A$1:жен_лыж!$B$100,2,TRUE)-1))</f>
        <v>38</v>
      </c>
      <c r="K23" s="21">
        <f t="shared" si="2"/>
        <v>145</v>
      </c>
      <c r="L23" s="23"/>
      <c r="M23" s="23"/>
      <c r="N23" s="21">
        <v>14</v>
      </c>
    </row>
    <row r="24" spans="1:14" ht="15.75">
      <c r="A24" s="43"/>
      <c r="B24" s="49" t="s">
        <v>102</v>
      </c>
      <c r="C24" s="50" t="s">
        <v>132</v>
      </c>
      <c r="D24" s="50">
        <v>1994</v>
      </c>
      <c r="E24" s="19">
        <v>31</v>
      </c>
      <c r="F24" s="21">
        <f t="shared" si="0"/>
        <v>46</v>
      </c>
      <c r="G24" s="19">
        <v>64</v>
      </c>
      <c r="H24" s="21">
        <f t="shared" si="1"/>
        <v>64</v>
      </c>
      <c r="I24" s="19">
        <v>26.41</v>
      </c>
      <c r="J24" s="21">
        <f>IF(I24&gt;53,0,IF(I24&lt;14.01,100,VLOOKUP(I24-0.009,жен_лыж!$A$1:жен_лыж!$B$100,2,TRUE)-1))</f>
        <v>34</v>
      </c>
      <c r="K24" s="21">
        <f t="shared" si="2"/>
        <v>144</v>
      </c>
      <c r="L24" s="23"/>
      <c r="M24" s="23"/>
      <c r="N24" s="21">
        <v>15</v>
      </c>
    </row>
    <row r="25" spans="1:14" ht="15.75">
      <c r="A25" s="43"/>
      <c r="B25" s="58" t="s">
        <v>221</v>
      </c>
      <c r="C25" s="19" t="s">
        <v>144</v>
      </c>
      <c r="D25" s="19">
        <v>1993</v>
      </c>
      <c r="E25" s="19">
        <v>26</v>
      </c>
      <c r="F25" s="21">
        <f t="shared" si="0"/>
        <v>41</v>
      </c>
      <c r="G25" s="19">
        <v>38</v>
      </c>
      <c r="H25" s="21">
        <f t="shared" si="1"/>
        <v>38</v>
      </c>
      <c r="I25" s="19">
        <v>22.02</v>
      </c>
      <c r="J25" s="21">
        <f>IF(I25&gt;53,0,IF(I25&lt;14.01,100,VLOOKUP(I25-0.009,жен_лыж!$A$1:жен_лыж!$B$100,2,TRUE)-1))</f>
        <v>49</v>
      </c>
      <c r="K25" s="21">
        <f t="shared" si="2"/>
        <v>128</v>
      </c>
      <c r="L25" s="23"/>
      <c r="M25" s="23"/>
      <c r="N25" s="21">
        <v>16</v>
      </c>
    </row>
    <row r="26" spans="1:14" ht="15.75">
      <c r="A26" s="43"/>
      <c r="B26" s="49" t="s">
        <v>100</v>
      </c>
      <c r="C26" s="50" t="s">
        <v>132</v>
      </c>
      <c r="D26" s="50">
        <v>1994</v>
      </c>
      <c r="E26" s="19">
        <v>18</v>
      </c>
      <c r="F26" s="21">
        <f t="shared" si="0"/>
        <v>33</v>
      </c>
      <c r="G26" s="19">
        <v>61</v>
      </c>
      <c r="H26" s="21">
        <f t="shared" si="1"/>
        <v>61</v>
      </c>
      <c r="I26" s="19">
        <v>27.3</v>
      </c>
      <c r="J26" s="21">
        <f>IF(I26&gt;53,0,IF(I26&lt;14.01,100,VLOOKUP(I26-0.009,жен_лыж!$A$1:жен_лыж!$B$100,2,TRUE)-1))</f>
        <v>32</v>
      </c>
      <c r="K26" s="21">
        <f t="shared" si="2"/>
        <v>126</v>
      </c>
      <c r="L26" s="23"/>
      <c r="M26" s="23"/>
      <c r="N26" s="21">
        <v>17</v>
      </c>
    </row>
    <row r="27" spans="1:14" ht="15.75">
      <c r="A27" s="43"/>
      <c r="B27" s="58" t="s">
        <v>118</v>
      </c>
      <c r="C27" s="50" t="s">
        <v>139</v>
      </c>
      <c r="D27" s="50">
        <v>1995</v>
      </c>
      <c r="E27" s="19">
        <v>54</v>
      </c>
      <c r="F27" s="21">
        <f t="shared" si="0"/>
        <v>67</v>
      </c>
      <c r="G27" s="19">
        <v>1</v>
      </c>
      <c r="H27" s="21">
        <f t="shared" si="1"/>
        <v>1</v>
      </c>
      <c r="I27" s="19">
        <v>20.05</v>
      </c>
      <c r="J27" s="21">
        <f>IF(I27&gt;53,0,IF(I27&lt;14.01,100,VLOOKUP(I27-0.009,жен_лыж!$A$1:жен_лыж!$B$100,2,TRUE)-1))</f>
        <v>57</v>
      </c>
      <c r="K27" s="21">
        <f t="shared" si="2"/>
        <v>125</v>
      </c>
      <c r="L27" s="23"/>
      <c r="M27" s="23"/>
      <c r="N27" s="21">
        <v>18</v>
      </c>
    </row>
    <row r="28" spans="1:14" ht="15.75">
      <c r="A28" s="43"/>
      <c r="B28" s="49" t="s">
        <v>103</v>
      </c>
      <c r="C28" s="50" t="s">
        <v>133</v>
      </c>
      <c r="D28" s="50">
        <v>1994</v>
      </c>
      <c r="E28" s="19">
        <v>20</v>
      </c>
      <c r="F28" s="21">
        <f t="shared" si="0"/>
        <v>35</v>
      </c>
      <c r="G28" s="19">
        <v>36</v>
      </c>
      <c r="H28" s="21">
        <f t="shared" si="1"/>
        <v>36</v>
      </c>
      <c r="I28" s="19">
        <v>21.18</v>
      </c>
      <c r="J28" s="21">
        <f>IF(I28&gt;53,0,IF(I28&lt;14.01,100,VLOOKUP(I28-0.009,жен_лыж!$A$1:жен_лыж!$B$100,2,TRUE)-1))</f>
        <v>52</v>
      </c>
      <c r="K28" s="21">
        <f t="shared" si="2"/>
        <v>123</v>
      </c>
      <c r="L28" s="23"/>
      <c r="M28" s="23"/>
      <c r="N28" s="21">
        <v>19</v>
      </c>
    </row>
    <row r="29" spans="1:14" ht="15.75">
      <c r="A29" s="43"/>
      <c r="B29" s="58" t="s">
        <v>124</v>
      </c>
      <c r="C29" s="50" t="s">
        <v>143</v>
      </c>
      <c r="D29" s="50">
        <v>1996</v>
      </c>
      <c r="E29" s="19">
        <v>35</v>
      </c>
      <c r="F29" s="21">
        <f t="shared" si="0"/>
        <v>50</v>
      </c>
      <c r="G29" s="19">
        <v>36</v>
      </c>
      <c r="H29" s="21">
        <f t="shared" si="1"/>
        <v>36</v>
      </c>
      <c r="I29" s="19">
        <v>25.43</v>
      </c>
      <c r="J29" s="21">
        <f>IF(I29&gt;53,0,IF(I29&lt;14.01,100,VLOOKUP(I29-0.009,жен_лыж!$A$1:жен_лыж!$B$100,2,TRUE)-1))</f>
        <v>37</v>
      </c>
      <c r="K29" s="21">
        <f t="shared" si="2"/>
        <v>123</v>
      </c>
      <c r="L29" s="23"/>
      <c r="M29" s="23"/>
      <c r="N29" s="21">
        <v>19</v>
      </c>
    </row>
    <row r="30" spans="1:14" ht="15.75">
      <c r="A30" s="43"/>
      <c r="B30" s="58" t="s">
        <v>127</v>
      </c>
      <c r="C30" s="19" t="s">
        <v>144</v>
      </c>
      <c r="D30" s="19">
        <v>1994</v>
      </c>
      <c r="E30" s="19">
        <v>6</v>
      </c>
      <c r="F30" s="21">
        <f t="shared" si="0"/>
        <v>12</v>
      </c>
      <c r="G30" s="19">
        <v>66</v>
      </c>
      <c r="H30" s="21">
        <f t="shared" si="1"/>
        <v>66</v>
      </c>
      <c r="I30" s="19">
        <v>25.25</v>
      </c>
      <c r="J30" s="21">
        <f>IF(I30&gt;53,0,IF(I30&lt;14.01,100,VLOOKUP(I30-0.009,жен_лыж!$A$1:жен_лыж!$B$100,2,TRUE)-1))</f>
        <v>38</v>
      </c>
      <c r="K30" s="21">
        <f t="shared" si="2"/>
        <v>116</v>
      </c>
      <c r="L30" s="23"/>
      <c r="M30" s="23"/>
      <c r="N30" s="21">
        <v>21</v>
      </c>
    </row>
    <row r="31" spans="1:14" ht="15.75">
      <c r="A31" s="43"/>
      <c r="B31" s="58" t="s">
        <v>114</v>
      </c>
      <c r="C31" s="50" t="s">
        <v>138</v>
      </c>
      <c r="D31" s="50">
        <v>1995</v>
      </c>
      <c r="E31" s="19">
        <v>16</v>
      </c>
      <c r="F31" s="21">
        <f t="shared" si="0"/>
        <v>31</v>
      </c>
      <c r="G31" s="19">
        <v>37</v>
      </c>
      <c r="H31" s="21">
        <f t="shared" si="1"/>
        <v>37</v>
      </c>
      <c r="I31" s="19">
        <v>23.19</v>
      </c>
      <c r="J31" s="21">
        <f>IF(I31&gt;53,0,IF(I31&lt;14.01,100,VLOOKUP(I31-0.009,жен_лыж!$A$1:жен_лыж!$B$100,2,TRUE)-1))</f>
        <v>45</v>
      </c>
      <c r="K31" s="21">
        <f t="shared" si="2"/>
        <v>113</v>
      </c>
      <c r="L31" s="23"/>
      <c r="M31" s="23"/>
      <c r="N31" s="21">
        <v>22</v>
      </c>
    </row>
    <row r="32" spans="1:14" ht="15.75">
      <c r="A32" s="43"/>
      <c r="B32" s="58" t="s">
        <v>110</v>
      </c>
      <c r="C32" s="50" t="s">
        <v>135</v>
      </c>
      <c r="D32" s="50">
        <v>1996</v>
      </c>
      <c r="E32" s="19">
        <v>1</v>
      </c>
      <c r="F32" s="21">
        <f t="shared" si="0"/>
        <v>2</v>
      </c>
      <c r="G32" s="19">
        <v>52</v>
      </c>
      <c r="H32" s="21">
        <f t="shared" si="1"/>
        <v>52</v>
      </c>
      <c r="I32" s="19">
        <v>22.27</v>
      </c>
      <c r="J32" s="21">
        <f>IF(I32&gt;53,0,IF(I32&lt;14.01,100,VLOOKUP(I32-0.009,жен_лыж!$A$1:жен_лыж!$B$100,2,TRUE)-1))</f>
        <v>48</v>
      </c>
      <c r="K32" s="21">
        <f t="shared" si="2"/>
        <v>102</v>
      </c>
      <c r="L32" s="23"/>
      <c r="M32" s="23"/>
      <c r="N32" s="21">
        <v>23</v>
      </c>
    </row>
    <row r="33" spans="1:14" ht="15.75">
      <c r="A33" s="43"/>
      <c r="B33" s="49" t="s">
        <v>115</v>
      </c>
      <c r="C33" s="50" t="s">
        <v>138</v>
      </c>
      <c r="D33" s="50">
        <v>1995</v>
      </c>
      <c r="E33" s="19">
        <v>21</v>
      </c>
      <c r="F33" s="21">
        <f t="shared" si="0"/>
        <v>36</v>
      </c>
      <c r="G33" s="19">
        <v>15</v>
      </c>
      <c r="H33" s="21">
        <f t="shared" si="1"/>
        <v>15</v>
      </c>
      <c r="I33" s="19">
        <v>22.28</v>
      </c>
      <c r="J33" s="21">
        <f>IF(I33&gt;53,0,IF(I33&lt;14.01,100,VLOOKUP(I33-0.009,жен_лыж!$A$1:жен_лыж!$B$100,2,TRUE)-1))</f>
        <v>48</v>
      </c>
      <c r="K33" s="21">
        <f t="shared" si="2"/>
        <v>99</v>
      </c>
      <c r="L33" s="23"/>
      <c r="M33" s="23"/>
      <c r="N33" s="21">
        <v>24</v>
      </c>
    </row>
    <row r="34" spans="1:14" ht="15.75">
      <c r="A34" s="43"/>
      <c r="B34" s="49" t="s">
        <v>106</v>
      </c>
      <c r="C34" s="50" t="s">
        <v>134</v>
      </c>
      <c r="D34" s="50">
        <v>1995</v>
      </c>
      <c r="E34" s="19">
        <v>10</v>
      </c>
      <c r="F34" s="21">
        <f t="shared" si="0"/>
        <v>20</v>
      </c>
      <c r="G34" s="19">
        <v>22</v>
      </c>
      <c r="H34" s="21">
        <f t="shared" si="1"/>
        <v>22</v>
      </c>
      <c r="I34" s="19">
        <v>20.42</v>
      </c>
      <c r="J34" s="21">
        <f>IF(I34&gt;53,0,IF(I34&lt;14.01,100,VLOOKUP(I34-0.009,жен_лыж!$A$1:жен_лыж!$B$100,2,TRUE)-1))</f>
        <v>55</v>
      </c>
      <c r="K34" s="21">
        <f t="shared" si="2"/>
        <v>97</v>
      </c>
      <c r="L34" s="23"/>
      <c r="M34" s="23"/>
      <c r="N34" s="21">
        <v>25</v>
      </c>
    </row>
    <row r="35" spans="1:14" ht="15.75">
      <c r="A35" s="43"/>
      <c r="B35" s="58" t="s">
        <v>109</v>
      </c>
      <c r="C35" s="50" t="s">
        <v>135</v>
      </c>
      <c r="D35" s="50">
        <v>1993</v>
      </c>
      <c r="E35" s="19">
        <v>10</v>
      </c>
      <c r="F35" s="21">
        <f t="shared" si="0"/>
        <v>20</v>
      </c>
      <c r="G35" s="19">
        <v>30</v>
      </c>
      <c r="H35" s="21">
        <f t="shared" si="1"/>
        <v>30</v>
      </c>
      <c r="I35" s="19">
        <v>23.2</v>
      </c>
      <c r="J35" s="21">
        <f>IF(I35&gt;53,0,IF(I35&lt;14.01,100,VLOOKUP(I35-0.009,жен_лыж!$A$1:жен_лыж!$B$100,2,TRUE)-1))</f>
        <v>45</v>
      </c>
      <c r="K35" s="21">
        <f t="shared" si="2"/>
        <v>95</v>
      </c>
      <c r="L35" s="23"/>
      <c r="M35" s="23"/>
      <c r="N35" s="21">
        <v>26</v>
      </c>
    </row>
    <row r="36" spans="1:14" ht="15.75">
      <c r="A36" s="43"/>
      <c r="B36" s="58" t="s">
        <v>125</v>
      </c>
      <c r="C36" s="50" t="s">
        <v>143</v>
      </c>
      <c r="D36" s="50">
        <v>1996</v>
      </c>
      <c r="E36" s="19">
        <v>5</v>
      </c>
      <c r="F36" s="21">
        <f t="shared" si="0"/>
        <v>10</v>
      </c>
      <c r="G36" s="19">
        <v>45</v>
      </c>
      <c r="H36" s="21">
        <f t="shared" si="1"/>
        <v>45</v>
      </c>
      <c r="I36" s="19">
        <v>26.36</v>
      </c>
      <c r="J36" s="21">
        <f>IF(I36&gt;53,0,IF(I36&lt;14.01,100,VLOOKUP(I36-0.009,жен_лыж!$A$1:жен_лыж!$B$100,2,TRUE)-1))</f>
        <v>35</v>
      </c>
      <c r="K36" s="21">
        <f t="shared" si="2"/>
        <v>90</v>
      </c>
      <c r="L36" s="23"/>
      <c r="M36" s="23"/>
      <c r="N36" s="21">
        <v>27</v>
      </c>
    </row>
    <row r="37" spans="1:14" ht="15.75">
      <c r="A37" s="43"/>
      <c r="B37" s="58" t="s">
        <v>120</v>
      </c>
      <c r="C37" s="50" t="s">
        <v>140</v>
      </c>
      <c r="D37" s="50">
        <v>1996</v>
      </c>
      <c r="E37" s="19">
        <v>2</v>
      </c>
      <c r="F37" s="21">
        <f t="shared" si="0"/>
        <v>4</v>
      </c>
      <c r="G37" s="19">
        <v>56</v>
      </c>
      <c r="H37" s="21">
        <f t="shared" si="1"/>
        <v>56</v>
      </c>
      <c r="I37" s="19">
        <v>29.54</v>
      </c>
      <c r="J37" s="21">
        <f>IF(I37&gt;53,0,IF(I37&lt;14.01,100,VLOOKUP(I37-0.009,жен_лыж!$A$1:жен_лыж!$B$100,2,TRUE)-1))</f>
        <v>27</v>
      </c>
      <c r="K37" s="21">
        <f t="shared" si="2"/>
        <v>87</v>
      </c>
      <c r="L37" s="23"/>
      <c r="M37" s="23"/>
      <c r="N37" s="21">
        <v>28</v>
      </c>
    </row>
    <row r="38" spans="1:14" ht="15.75">
      <c r="A38" s="43"/>
      <c r="B38" s="58" t="s">
        <v>126</v>
      </c>
      <c r="C38" s="50" t="s">
        <v>143</v>
      </c>
      <c r="D38" s="50">
        <v>1992</v>
      </c>
      <c r="E38" s="19">
        <v>5</v>
      </c>
      <c r="F38" s="21">
        <f t="shared" si="0"/>
        <v>10</v>
      </c>
      <c r="G38" s="19">
        <v>58</v>
      </c>
      <c r="H38" s="21">
        <f t="shared" si="1"/>
        <v>58</v>
      </c>
      <c r="I38" s="19">
        <v>37.46</v>
      </c>
      <c r="J38" s="21">
        <f>IF(I38&gt;53,0,IF(I38&lt;14.01,100,VLOOKUP(I38-0.009,жен_лыж!$A$1:жен_лыж!$B$100,2,TRUE)-1))</f>
        <v>12</v>
      </c>
      <c r="K38" s="21">
        <f t="shared" si="2"/>
        <v>80</v>
      </c>
      <c r="L38" s="23"/>
      <c r="M38" s="23"/>
      <c r="N38" s="21">
        <v>29</v>
      </c>
    </row>
    <row r="39" spans="1:14" ht="15.75">
      <c r="A39" s="43"/>
      <c r="B39" s="49" t="s">
        <v>105</v>
      </c>
      <c r="C39" s="50" t="s">
        <v>133</v>
      </c>
      <c r="D39" s="50">
        <v>1995</v>
      </c>
      <c r="E39" s="19">
        <v>24</v>
      </c>
      <c r="F39" s="21">
        <f t="shared" si="0"/>
        <v>39</v>
      </c>
      <c r="G39" s="19">
        <v>0</v>
      </c>
      <c r="H39" s="21">
        <f t="shared" si="1"/>
        <v>0</v>
      </c>
      <c r="I39" s="19">
        <v>25.05</v>
      </c>
      <c r="J39" s="21">
        <f>IF(I39&gt;53,0,IF(I39&lt;14.01,100,VLOOKUP(I39-0.009,жен_лыж!$A$1:жен_лыж!$B$100,2,TRUE)-1))</f>
        <v>39</v>
      </c>
      <c r="K39" s="21">
        <f t="shared" si="2"/>
        <v>78</v>
      </c>
      <c r="L39" s="23"/>
      <c r="M39" s="23"/>
      <c r="N39" s="21">
        <v>30</v>
      </c>
    </row>
    <row r="40" spans="1:14" ht="15.75">
      <c r="A40" s="43"/>
      <c r="B40" s="23" t="s">
        <v>210</v>
      </c>
      <c r="C40" s="23" t="s">
        <v>211</v>
      </c>
      <c r="D40" s="19"/>
      <c r="E40" s="19">
        <v>34</v>
      </c>
      <c r="F40" s="19">
        <f t="shared" si="0"/>
        <v>49</v>
      </c>
      <c r="G40" s="19">
        <v>14</v>
      </c>
      <c r="H40" s="21">
        <f t="shared" si="1"/>
        <v>14</v>
      </c>
      <c r="I40" s="19">
        <v>40.17</v>
      </c>
      <c r="J40" s="21">
        <f>IF(I40&gt;53,0,IF(I40&lt;14.01,100,VLOOKUP(I40-0.009,жен_лыж!$A$1:жен_лыж!$B$100,2,TRUE)-1))</f>
        <v>9</v>
      </c>
      <c r="K40" s="21">
        <f t="shared" si="2"/>
        <v>72</v>
      </c>
      <c r="L40" s="23"/>
      <c r="M40" s="23"/>
      <c r="N40" s="21">
        <v>31</v>
      </c>
    </row>
    <row r="41" spans="1:14" ht="15.75">
      <c r="A41" s="43"/>
      <c r="B41" s="49" t="s">
        <v>112</v>
      </c>
      <c r="C41" s="50" t="s">
        <v>136</v>
      </c>
      <c r="D41" s="50">
        <v>1994</v>
      </c>
      <c r="E41" s="19">
        <v>13</v>
      </c>
      <c r="F41" s="21">
        <f t="shared" si="0"/>
        <v>26</v>
      </c>
      <c r="G41" s="19">
        <v>31</v>
      </c>
      <c r="H41" s="21">
        <f t="shared" si="1"/>
        <v>31</v>
      </c>
      <c r="I41" s="19">
        <v>46.02</v>
      </c>
      <c r="J41" s="21">
        <f>IF(I41&gt;53,0,IF(I41&lt;14.01,100,VLOOKUP(I41-0.009,жен_лыж!$A$1:жен_лыж!$B$100,2,TRUE)-1))</f>
        <v>4</v>
      </c>
      <c r="K41" s="21">
        <f t="shared" si="2"/>
        <v>61</v>
      </c>
      <c r="L41" s="23"/>
      <c r="M41" s="23"/>
      <c r="N41" s="21">
        <v>32</v>
      </c>
    </row>
    <row r="42" spans="1:14" ht="15.75">
      <c r="A42" s="43"/>
      <c r="B42" s="49" t="s">
        <v>121</v>
      </c>
      <c r="C42" s="50" t="s">
        <v>141</v>
      </c>
      <c r="D42" s="50">
        <v>1993</v>
      </c>
      <c r="E42" s="19">
        <v>20</v>
      </c>
      <c r="F42" s="21">
        <f t="shared" si="0"/>
        <v>35</v>
      </c>
      <c r="G42" s="19">
        <v>13</v>
      </c>
      <c r="H42" s="21">
        <f t="shared" si="1"/>
        <v>13</v>
      </c>
      <c r="I42" s="19">
        <v>37.45</v>
      </c>
      <c r="J42" s="21">
        <f>IF(I42&gt;53,0,IF(I42&lt;14.01,100,VLOOKUP(I42-0.009,жен_лыж!$A$1:жен_лыж!$B$100,2,TRUE)-1))</f>
        <v>12</v>
      </c>
      <c r="K42" s="21">
        <f t="shared" si="2"/>
        <v>60</v>
      </c>
      <c r="L42" s="23"/>
      <c r="M42" s="23"/>
      <c r="N42" s="21">
        <v>33</v>
      </c>
    </row>
    <row r="43" spans="1:14" ht="15.75">
      <c r="A43" s="43"/>
      <c r="B43" s="49" t="s">
        <v>117</v>
      </c>
      <c r="C43" s="50" t="s">
        <v>139</v>
      </c>
      <c r="D43" s="50">
        <v>1994</v>
      </c>
      <c r="E43" s="19">
        <v>11</v>
      </c>
      <c r="F43" s="21">
        <f t="shared" si="0"/>
        <v>22</v>
      </c>
      <c r="G43" s="19">
        <v>1</v>
      </c>
      <c r="H43" s="21">
        <f t="shared" si="1"/>
        <v>1</v>
      </c>
      <c r="I43" s="19">
        <v>26.04</v>
      </c>
      <c r="J43" s="21">
        <f>IF(I43&gt;53,0,IF(I43&lt;14.01,100,VLOOKUP(I43-0.009,жен_лыж!$A$1:жен_лыж!$B$100,2,TRUE)-1))</f>
        <v>36</v>
      </c>
      <c r="K43" s="21">
        <f t="shared" si="2"/>
        <v>59</v>
      </c>
      <c r="L43" s="23"/>
      <c r="M43" s="23"/>
      <c r="N43" s="21">
        <v>34</v>
      </c>
    </row>
    <row r="44" spans="1:14" ht="15.75">
      <c r="A44" s="43"/>
      <c r="B44" s="49" t="s">
        <v>214</v>
      </c>
      <c r="C44" s="50" t="s">
        <v>141</v>
      </c>
      <c r="D44" s="50">
        <v>1992</v>
      </c>
      <c r="E44" s="19">
        <v>6</v>
      </c>
      <c r="F44" s="21">
        <f t="shared" si="0"/>
        <v>12</v>
      </c>
      <c r="G44" s="19">
        <v>2</v>
      </c>
      <c r="H44" s="21">
        <f t="shared" si="1"/>
        <v>2</v>
      </c>
      <c r="I44" s="19">
        <v>27.39</v>
      </c>
      <c r="J44" s="21">
        <f>IF(I44&gt;53,0,IF(I44&lt;14.01,100,VLOOKUP(I44-0.009,жен_лыж!$A$1:жен_лыж!$B$100,2,TRUE)-1))</f>
        <v>32</v>
      </c>
      <c r="K44" s="21">
        <f t="shared" si="2"/>
        <v>46</v>
      </c>
      <c r="L44" s="23"/>
      <c r="M44" s="23"/>
      <c r="N44" s="21">
        <v>35</v>
      </c>
    </row>
    <row r="45" spans="1:14" ht="15.75">
      <c r="A45" s="43"/>
      <c r="B45" s="49" t="s">
        <v>116</v>
      </c>
      <c r="C45" s="50" t="s">
        <v>138</v>
      </c>
      <c r="D45" s="50"/>
      <c r="E45" s="19">
        <v>0</v>
      </c>
      <c r="F45" s="21">
        <f t="shared" si="0"/>
        <v>0</v>
      </c>
      <c r="G45" s="19">
        <v>1</v>
      </c>
      <c r="H45" s="21">
        <f t="shared" si="1"/>
        <v>1</v>
      </c>
      <c r="I45" s="19">
        <v>30.24</v>
      </c>
      <c r="J45" s="21">
        <f>IF(I45&gt;53,0,IF(I45&lt;14.01,100,VLOOKUP(I45-0.009,жен_лыж!$A$1:жен_лыж!$B$100,2,TRUE)-1))</f>
        <v>25</v>
      </c>
      <c r="K45" s="21">
        <f t="shared" si="2"/>
        <v>26</v>
      </c>
      <c r="L45" s="23"/>
      <c r="M45" s="23"/>
      <c r="N45" s="21">
        <v>36</v>
      </c>
    </row>
    <row r="46" spans="1:15" ht="15.75">
      <c r="A46" s="43"/>
      <c r="B46" s="49" t="s">
        <v>111</v>
      </c>
      <c r="C46" s="50" t="s">
        <v>136</v>
      </c>
      <c r="D46" s="50">
        <v>1996</v>
      </c>
      <c r="E46" s="19">
        <v>3</v>
      </c>
      <c r="F46" s="21">
        <f>IF(E46&gt;130,100,IF(E46&gt;100,90+ROUNDDOWN(((E46-100)/3),0),IF(E46&gt;50,65+ROUNDDOWN(((E46-50)/2),0),IF(E46&gt;14,E46+15,E46*2))))</f>
        <v>6</v>
      </c>
      <c r="G46" s="19">
        <v>10</v>
      </c>
      <c r="H46" s="21">
        <f>IF(G46&lt;=88,G46,(IF(G46=89,90,(IF(G46=90,92,(IF(G46=91,94,(IF(G46=92,96,IF(G46=93,98,(IF(G46=94,100))))))))))))</f>
        <v>10</v>
      </c>
      <c r="I46" s="19">
        <v>47.29</v>
      </c>
      <c r="J46" s="21">
        <f>IF(I46&gt;53,0,IF(I46&lt;14.01,100,VLOOKUP(I46-0.009,жен_лыж!$A$1:жен_лыж!$B$100,2,TRUE)-1))</f>
        <v>3</v>
      </c>
      <c r="K46" s="21">
        <f>F46+H46+J46</f>
        <v>19</v>
      </c>
      <c r="L46" s="23"/>
      <c r="M46" s="23"/>
      <c r="N46" s="21">
        <v>37</v>
      </c>
      <c r="O46" s="47"/>
    </row>
    <row r="47" spans="1:14" ht="15.75">
      <c r="A47" s="43"/>
      <c r="B47" s="58" t="s">
        <v>213</v>
      </c>
      <c r="C47" s="50" t="s">
        <v>129</v>
      </c>
      <c r="D47" s="50"/>
      <c r="E47" s="21">
        <v>1</v>
      </c>
      <c r="F47" s="21">
        <f>IF(E47&gt;130,100,IF(E47&gt;100,90+ROUNDDOWN(((E47-100)/3),0),IF(E47&gt;50,65+ROUNDDOWN(((E47-50)/2),0),IF(E47&gt;14,E47+15,E47*2))))</f>
        <v>2</v>
      </c>
      <c r="G47" s="21">
        <v>3</v>
      </c>
      <c r="H47" s="21">
        <f>IF(G47&lt;=88,G47,(IF(G47=89,90,(IF(G47=90,92,(IF(G47=91,94,(IF(G47=92,96,IF(G47=93,98,(IF(G47=94,100))))))))))))</f>
        <v>3</v>
      </c>
      <c r="I47" s="22">
        <v>36.48</v>
      </c>
      <c r="J47" s="21">
        <f>IF(I47&gt;53,0,IF(I47&lt;14.01,100,VLOOKUP(I47-0.009,жен_лыж!$A$1:жен_лыж!$B$100,2,TRUE)-1))</f>
        <v>14</v>
      </c>
      <c r="K47" s="21">
        <f>F47+H47+J47</f>
        <v>19</v>
      </c>
      <c r="L47" s="22" t="e">
        <f>IF((#REF!-D47)&lt;40,1,(IF((#REF!-D47)&gt;59,(1.22+((#REF!-D47-60)*0.02)),(1+((#REF!-D47)-39)*0.01))))</f>
        <v>#REF!</v>
      </c>
      <c r="M47" s="22" t="e">
        <f>K47*L47</f>
        <v>#REF!</v>
      </c>
      <c r="N47" s="21">
        <v>38</v>
      </c>
    </row>
    <row r="48" spans="1:15" ht="15.75">
      <c r="A48" s="43"/>
      <c r="B48" s="49" t="s">
        <v>95</v>
      </c>
      <c r="C48" s="50" t="s">
        <v>129</v>
      </c>
      <c r="D48" s="50"/>
      <c r="E48" s="21">
        <v>1</v>
      </c>
      <c r="F48" s="21">
        <f t="shared" si="0"/>
        <v>2</v>
      </c>
      <c r="G48" s="21">
        <v>0</v>
      </c>
      <c r="H48" s="21">
        <f t="shared" si="1"/>
        <v>0</v>
      </c>
      <c r="I48" s="22">
        <v>37.41</v>
      </c>
      <c r="J48" s="21">
        <f>IF(I48&gt;53,0,IF(I48&lt;14.01,100,VLOOKUP(I48-0.009,жен_лыж!$A$1:жен_лыж!$B$100,2,TRUE)-1))</f>
        <v>12</v>
      </c>
      <c r="K48" s="21">
        <f t="shared" si="2"/>
        <v>14</v>
      </c>
      <c r="L48" s="22" t="e">
        <f>IF((#REF!-D48)&lt;40,1,(IF((#REF!-D48)&gt;59,(1.22+((#REF!-D48-60)*0.02)),(1+((#REF!-D48)-39)*0.01))))</f>
        <v>#REF!</v>
      </c>
      <c r="M48" s="22" t="e">
        <f>K48*L48</f>
        <v>#REF!</v>
      </c>
      <c r="N48" s="21">
        <v>39</v>
      </c>
      <c r="O48" s="47"/>
    </row>
    <row r="49" spans="1:15" ht="15.75">
      <c r="A49" s="43"/>
      <c r="B49" s="58" t="s">
        <v>96</v>
      </c>
      <c r="C49" s="50" t="s">
        <v>129</v>
      </c>
      <c r="D49" s="50">
        <v>1996</v>
      </c>
      <c r="E49" s="21">
        <v>0</v>
      </c>
      <c r="F49" s="21">
        <f t="shared" si="0"/>
        <v>0</v>
      </c>
      <c r="G49" s="21">
        <v>0</v>
      </c>
      <c r="H49" s="21">
        <f t="shared" si="1"/>
        <v>0</v>
      </c>
      <c r="I49" s="22">
        <v>43</v>
      </c>
      <c r="J49" s="21">
        <f>IF(I49&gt;53,0,IF(I49&lt;14.01,100,VLOOKUP(I49-0.009,жен_лыж!$A$1:жен_лыж!$B$100,2,TRUE)-1))</f>
        <v>7</v>
      </c>
      <c r="K49" s="21">
        <f t="shared" si="2"/>
        <v>7</v>
      </c>
      <c r="L49" s="22" t="e">
        <f>IF((#REF!-D49)&lt;40,1,(IF((#REF!-D49)&gt;59,(1.22+((#REF!-D49-60)*0.02)),(1+((#REF!-D49)-39)*0.01))))</f>
        <v>#REF!</v>
      </c>
      <c r="M49" s="22" t="e">
        <f>K49*L49</f>
        <v>#REF!</v>
      </c>
      <c r="N49" s="21">
        <v>40</v>
      </c>
      <c r="O49" s="47"/>
    </row>
    <row r="50" spans="1:14" ht="15.75">
      <c r="A50" s="43"/>
      <c r="B50" s="47"/>
      <c r="C50" s="47"/>
      <c r="D50" s="43"/>
      <c r="E50" s="43"/>
      <c r="F50" s="43"/>
      <c r="G50" s="43"/>
      <c r="H50" s="47"/>
      <c r="I50" s="43"/>
      <c r="J50" s="47"/>
      <c r="K50" s="47"/>
      <c r="L50" s="47"/>
      <c r="M50" s="47"/>
      <c r="N50" s="43"/>
    </row>
    <row r="51" spans="1:14" s="24" customFormat="1" ht="15.75">
      <c r="A51" s="43"/>
      <c r="B51" s="54"/>
      <c r="C51" s="47" t="s">
        <v>236</v>
      </c>
      <c r="D51" s="43"/>
      <c r="E51" s="43"/>
      <c r="F51" s="47"/>
      <c r="G51" s="43"/>
      <c r="H51" s="59" t="s">
        <v>237</v>
      </c>
      <c r="I51" s="59"/>
      <c r="J51" s="59"/>
      <c r="K51" s="47"/>
      <c r="L51" s="47"/>
      <c r="M51" s="47"/>
      <c r="N51" s="43"/>
    </row>
    <row r="52" spans="1:14" s="24" customFormat="1" ht="15.75">
      <c r="A52" s="43"/>
      <c r="B52" s="54"/>
      <c r="C52" s="47"/>
      <c r="D52" s="43"/>
      <c r="E52" s="43"/>
      <c r="F52" s="47"/>
      <c r="G52" s="43"/>
      <c r="H52" s="47"/>
      <c r="I52" s="43"/>
      <c r="J52" s="47"/>
      <c r="K52" s="47"/>
      <c r="L52" s="47"/>
      <c r="M52" s="47"/>
      <c r="N52" s="43"/>
    </row>
    <row r="53" spans="1:14" s="24" customFormat="1" ht="15.75">
      <c r="A53" s="43"/>
      <c r="B53" s="54"/>
      <c r="C53" s="47" t="s">
        <v>238</v>
      </c>
      <c r="D53" s="43"/>
      <c r="E53" s="43"/>
      <c r="F53" s="47"/>
      <c r="G53" s="43"/>
      <c r="H53" s="59" t="s">
        <v>239</v>
      </c>
      <c r="I53" s="59"/>
      <c r="J53" s="59"/>
      <c r="K53" s="47"/>
      <c r="L53" s="47"/>
      <c r="M53" s="47"/>
      <c r="N53" s="43"/>
    </row>
  </sheetData>
  <sheetProtection/>
  <mergeCells count="18">
    <mergeCell ref="A8:A9"/>
    <mergeCell ref="A7:N7"/>
    <mergeCell ref="I8:J8"/>
    <mergeCell ref="K8:K9"/>
    <mergeCell ref="M8:M9"/>
    <mergeCell ref="N8:N9"/>
    <mergeCell ref="L8:L9"/>
    <mergeCell ref="G8:H8"/>
    <mergeCell ref="B1:N1"/>
    <mergeCell ref="B2:N2"/>
    <mergeCell ref="B4:M4"/>
    <mergeCell ref="L6:N6"/>
    <mergeCell ref="H51:J51"/>
    <mergeCell ref="H53:J53"/>
    <mergeCell ref="B8:B9"/>
    <mergeCell ref="C8:C9"/>
    <mergeCell ref="D8:D9"/>
    <mergeCell ref="E8:F8"/>
  </mergeCells>
  <printOptions horizontalCentered="1"/>
  <pageMargins left="0.37" right="0.3937007874015748" top="0.3937007874015748" bottom="0.3937007874015748" header="0.31496062992125984" footer="0.31496062992125984"/>
  <pageSetup horizontalDpi="300" verticalDpi="3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9"/>
  <sheetViews>
    <sheetView view="pageBreakPreview" zoomScale="75" zoomScaleSheetLayoutView="75" zoomScalePageLayoutView="0" workbookViewId="0" topLeftCell="A1">
      <selection activeCell="E21" sqref="E21"/>
    </sheetView>
  </sheetViews>
  <sheetFormatPr defaultColWidth="9.00390625" defaultRowHeight="12.75"/>
  <cols>
    <col min="1" max="1" width="32.00390625" style="0" customWidth="1"/>
    <col min="2" max="2" width="27.125" style="0" customWidth="1"/>
    <col min="3" max="3" width="17.75390625" style="0" customWidth="1"/>
    <col min="4" max="4" width="10.125" style="0" customWidth="1"/>
    <col min="5" max="5" width="15.875" style="4" customWidth="1"/>
  </cols>
  <sheetData>
    <row r="1" spans="1:5" ht="15">
      <c r="A1" s="77" t="s">
        <v>20</v>
      </c>
      <c r="B1" s="77"/>
      <c r="C1" s="77"/>
      <c r="D1" s="77"/>
      <c r="E1" s="77"/>
    </row>
    <row r="2" spans="1:5" ht="15">
      <c r="A2" s="8"/>
      <c r="B2" s="8"/>
      <c r="C2" s="8"/>
      <c r="D2" s="9"/>
      <c r="E2" s="9"/>
    </row>
    <row r="3" spans="1:5" ht="15">
      <c r="A3" s="77" t="s">
        <v>19</v>
      </c>
      <c r="B3" s="77"/>
      <c r="C3" s="77"/>
      <c r="D3" s="77"/>
      <c r="E3" s="77"/>
    </row>
    <row r="4" spans="1:5" ht="15.75">
      <c r="A4" s="80" t="s">
        <v>69</v>
      </c>
      <c r="B4" s="80"/>
      <c r="C4" s="80"/>
      <c r="D4" s="80"/>
      <c r="E4" s="80"/>
    </row>
    <row r="5" spans="1:5" ht="18">
      <c r="A5" s="78" t="s">
        <v>68</v>
      </c>
      <c r="B5" s="78"/>
      <c r="C5" s="78"/>
      <c r="D5" s="78"/>
      <c r="E5" s="78"/>
    </row>
    <row r="6" spans="1:5" ht="12.75">
      <c r="A6" s="62" t="s">
        <v>1</v>
      </c>
      <c r="B6" s="62" t="s">
        <v>2</v>
      </c>
      <c r="C6" s="61" t="s">
        <v>3</v>
      </c>
      <c r="D6" s="79" t="s">
        <v>15</v>
      </c>
      <c r="E6" s="11" t="s">
        <v>16</v>
      </c>
    </row>
    <row r="7" spans="1:5" ht="12.75">
      <c r="A7" s="62"/>
      <c r="B7" s="62"/>
      <c r="C7" s="61"/>
      <c r="D7" s="79"/>
      <c r="E7" s="12" t="s">
        <v>17</v>
      </c>
    </row>
    <row r="8" spans="1:5" ht="18">
      <c r="A8" s="20" t="s">
        <v>52</v>
      </c>
      <c r="B8" s="20" t="s">
        <v>21</v>
      </c>
      <c r="C8" s="19">
        <v>1995</v>
      </c>
      <c r="D8" s="13">
        <v>21</v>
      </c>
      <c r="E8" s="16"/>
    </row>
    <row r="9" spans="1:5" ht="18">
      <c r="A9" s="20" t="s">
        <v>35</v>
      </c>
      <c r="B9" s="20" t="s">
        <v>21</v>
      </c>
      <c r="C9" s="19">
        <v>1994</v>
      </c>
      <c r="D9" s="13">
        <v>22</v>
      </c>
      <c r="E9" s="16"/>
    </row>
    <row r="10" spans="1:5" ht="18">
      <c r="A10" s="20" t="s">
        <v>57</v>
      </c>
      <c r="B10" s="20" t="s">
        <v>21</v>
      </c>
      <c r="C10" s="19">
        <v>1994</v>
      </c>
      <c r="D10" s="13">
        <v>23</v>
      </c>
      <c r="E10" s="16"/>
    </row>
    <row r="11" spans="1:5" ht="18">
      <c r="A11" s="20" t="s">
        <v>46</v>
      </c>
      <c r="B11" s="20" t="s">
        <v>21</v>
      </c>
      <c r="C11" s="19">
        <v>1995</v>
      </c>
      <c r="D11" s="13">
        <v>24</v>
      </c>
      <c r="E11" s="16"/>
    </row>
    <row r="12" spans="1:5" ht="18">
      <c r="A12" s="20" t="s">
        <v>58</v>
      </c>
      <c r="B12" s="20" t="s">
        <v>30</v>
      </c>
      <c r="C12" s="19">
        <v>1994</v>
      </c>
      <c r="D12" s="13">
        <v>25</v>
      </c>
      <c r="E12" s="16"/>
    </row>
    <row r="13" spans="1:5" ht="18">
      <c r="A13" s="20" t="s">
        <v>39</v>
      </c>
      <c r="B13" s="20" t="s">
        <v>27</v>
      </c>
      <c r="C13" s="19">
        <v>1995</v>
      </c>
      <c r="D13" s="13">
        <v>26</v>
      </c>
      <c r="E13" s="16"/>
    </row>
    <row r="14" spans="1:5" ht="18">
      <c r="A14" s="20" t="s">
        <v>63</v>
      </c>
      <c r="B14" s="20" t="s">
        <v>30</v>
      </c>
      <c r="C14" s="19">
        <v>1994</v>
      </c>
      <c r="D14" s="13">
        <v>27</v>
      </c>
      <c r="E14" s="16"/>
    </row>
    <row r="15" spans="1:5" ht="18">
      <c r="A15" s="20" t="s">
        <v>48</v>
      </c>
      <c r="B15" s="20" t="s">
        <v>27</v>
      </c>
      <c r="C15" s="19">
        <v>1995</v>
      </c>
      <c r="D15" s="13">
        <v>28</v>
      </c>
      <c r="E15" s="16"/>
    </row>
    <row r="16" spans="1:5" ht="18">
      <c r="A16" s="20" t="s">
        <v>50</v>
      </c>
      <c r="B16" s="20" t="s">
        <v>27</v>
      </c>
      <c r="C16" s="19">
        <v>1997</v>
      </c>
      <c r="D16" s="13">
        <v>29</v>
      </c>
      <c r="E16" s="16"/>
    </row>
    <row r="17" spans="1:5" ht="18">
      <c r="A17" s="20" t="s">
        <v>56</v>
      </c>
      <c r="B17" s="20" t="s">
        <v>27</v>
      </c>
      <c r="C17" s="19">
        <v>1995</v>
      </c>
      <c r="D17" s="13">
        <v>30</v>
      </c>
      <c r="E17" s="16"/>
    </row>
    <row r="18" spans="1:5" ht="18.75">
      <c r="A18" s="20" t="s">
        <v>37</v>
      </c>
      <c r="B18" s="20" t="s">
        <v>27</v>
      </c>
      <c r="C18" s="19">
        <v>1994</v>
      </c>
      <c r="D18" s="33">
        <v>31</v>
      </c>
      <c r="E18" s="16"/>
    </row>
    <row r="19" spans="1:5" ht="18.75">
      <c r="A19" s="20" t="s">
        <v>67</v>
      </c>
      <c r="B19" s="20" t="s">
        <v>33</v>
      </c>
      <c r="C19" s="19">
        <v>1994</v>
      </c>
      <c r="D19" s="33">
        <v>32</v>
      </c>
      <c r="E19" s="16"/>
    </row>
    <row r="20" spans="1:5" ht="18.75">
      <c r="A20" s="20" t="s">
        <v>44</v>
      </c>
      <c r="B20" s="20" t="s">
        <v>27</v>
      </c>
      <c r="C20" s="19">
        <v>1996</v>
      </c>
      <c r="D20" s="33">
        <v>33</v>
      </c>
      <c r="E20" s="16"/>
    </row>
    <row r="21" spans="1:5" ht="18.75">
      <c r="A21" s="6"/>
      <c r="B21" s="6"/>
      <c r="C21" s="7"/>
      <c r="D21" s="33"/>
      <c r="E21" s="16"/>
    </row>
    <row r="22" spans="1:5" ht="18" customHeight="1">
      <c r="A22" s="74" t="s">
        <v>70</v>
      </c>
      <c r="B22" s="75"/>
      <c r="C22" s="75"/>
      <c r="D22" s="75"/>
      <c r="E22" s="76"/>
    </row>
    <row r="23" spans="1:5" ht="18">
      <c r="A23" s="20" t="s">
        <v>43</v>
      </c>
      <c r="B23" s="20" t="s">
        <v>27</v>
      </c>
      <c r="C23" s="19">
        <v>1986</v>
      </c>
      <c r="D23" s="32">
        <v>1</v>
      </c>
      <c r="E23" s="16"/>
    </row>
    <row r="24" spans="1:5" ht="18">
      <c r="A24" s="20" t="s">
        <v>42</v>
      </c>
      <c r="B24" s="20" t="s">
        <v>27</v>
      </c>
      <c r="C24" s="19">
        <v>1984</v>
      </c>
      <c r="D24" s="32">
        <v>2</v>
      </c>
      <c r="E24" s="16"/>
    </row>
    <row r="25" spans="1:5" ht="18">
      <c r="A25" s="20" t="s">
        <v>32</v>
      </c>
      <c r="B25" s="20" t="s">
        <v>33</v>
      </c>
      <c r="C25" s="19">
        <v>1973</v>
      </c>
      <c r="D25" s="32">
        <v>3</v>
      </c>
      <c r="E25" s="16"/>
    </row>
    <row r="26" spans="1:5" ht="18">
      <c r="A26" s="20" t="s">
        <v>47</v>
      </c>
      <c r="B26" s="20" t="s">
        <v>30</v>
      </c>
      <c r="C26" s="19">
        <v>1979</v>
      </c>
      <c r="D26" s="32">
        <v>4</v>
      </c>
      <c r="E26" s="16"/>
    </row>
    <row r="27" spans="1:5" ht="18">
      <c r="A27" s="20" t="s">
        <v>65</v>
      </c>
      <c r="B27" s="20" t="s">
        <v>33</v>
      </c>
      <c r="C27" s="19">
        <v>1993</v>
      </c>
      <c r="D27" s="32">
        <v>5</v>
      </c>
      <c r="E27" s="16"/>
    </row>
    <row r="28" spans="1:5" ht="18">
      <c r="A28" s="20" t="s">
        <v>51</v>
      </c>
      <c r="B28" s="20" t="s">
        <v>33</v>
      </c>
      <c r="C28" s="19">
        <v>1987</v>
      </c>
      <c r="D28" s="32">
        <v>6</v>
      </c>
      <c r="E28" s="16"/>
    </row>
    <row r="29" spans="1:5" ht="18">
      <c r="A29" s="20" t="s">
        <v>31</v>
      </c>
      <c r="B29" s="20" t="s">
        <v>55</v>
      </c>
      <c r="C29" s="19">
        <v>1993</v>
      </c>
      <c r="D29" s="32">
        <v>7</v>
      </c>
      <c r="E29" s="16"/>
    </row>
    <row r="30" spans="1:5" ht="18">
      <c r="A30" s="20" t="s">
        <v>12</v>
      </c>
      <c r="B30" s="20" t="s">
        <v>27</v>
      </c>
      <c r="C30" s="19">
        <v>1980</v>
      </c>
      <c r="D30" s="32">
        <v>8</v>
      </c>
      <c r="E30" s="16"/>
    </row>
    <row r="31" spans="1:5" ht="18">
      <c r="A31" s="20" t="s">
        <v>66</v>
      </c>
      <c r="B31" s="20" t="s">
        <v>27</v>
      </c>
      <c r="C31" s="19">
        <v>1972</v>
      </c>
      <c r="D31" s="32">
        <v>9</v>
      </c>
      <c r="E31" s="16"/>
    </row>
    <row r="32" spans="1:5" ht="18">
      <c r="A32" s="20" t="s">
        <v>53</v>
      </c>
      <c r="B32" s="20" t="s">
        <v>30</v>
      </c>
      <c r="C32" s="19">
        <v>1987</v>
      </c>
      <c r="D32" s="32">
        <v>10</v>
      </c>
      <c r="E32" s="16"/>
    </row>
    <row r="33" spans="1:5" ht="18.75">
      <c r="A33" s="23" t="s">
        <v>81</v>
      </c>
      <c r="B33" s="23" t="s">
        <v>27</v>
      </c>
      <c r="C33" s="19">
        <v>1967</v>
      </c>
      <c r="D33" s="32">
        <v>11</v>
      </c>
      <c r="E33" s="34" t="s">
        <v>82</v>
      </c>
    </row>
    <row r="34" spans="1:5" ht="18.75">
      <c r="A34" s="23" t="s">
        <v>84</v>
      </c>
      <c r="B34" s="23" t="s">
        <v>27</v>
      </c>
      <c r="C34" s="19">
        <v>1957</v>
      </c>
      <c r="D34" s="32">
        <v>12</v>
      </c>
      <c r="E34" s="34" t="s">
        <v>82</v>
      </c>
    </row>
    <row r="35" spans="1:5" ht="18">
      <c r="A35" s="23" t="s">
        <v>86</v>
      </c>
      <c r="B35" s="23" t="s">
        <v>27</v>
      </c>
      <c r="C35" s="19">
        <v>1970</v>
      </c>
      <c r="D35" s="32">
        <v>13</v>
      </c>
      <c r="E35" s="22" t="s">
        <v>82</v>
      </c>
    </row>
    <row r="36" spans="1:5" ht="18">
      <c r="A36" s="23" t="s">
        <v>87</v>
      </c>
      <c r="B36" s="23" t="s">
        <v>88</v>
      </c>
      <c r="C36" s="19">
        <v>1971</v>
      </c>
      <c r="D36" s="32">
        <v>14</v>
      </c>
      <c r="E36" s="22" t="s">
        <v>82</v>
      </c>
    </row>
    <row r="37" spans="1:5" ht="18.75">
      <c r="A37" s="23"/>
      <c r="B37" s="23"/>
      <c r="C37" s="19"/>
      <c r="D37" s="33"/>
      <c r="E37" s="22"/>
    </row>
    <row r="38" spans="1:5" ht="12.75">
      <c r="A38" s="26"/>
      <c r="B38" s="26"/>
      <c r="C38" s="26"/>
      <c r="D38" s="26"/>
      <c r="E38" s="35"/>
    </row>
    <row r="39" spans="1:5" ht="15">
      <c r="A39" s="6"/>
      <c r="B39" s="6"/>
      <c r="C39" s="7"/>
      <c r="D39" s="3"/>
      <c r="E39" s="5"/>
    </row>
  </sheetData>
  <sheetProtection/>
  <mergeCells count="9">
    <mergeCell ref="A22:E22"/>
    <mergeCell ref="A1:E1"/>
    <mergeCell ref="A3:E3"/>
    <mergeCell ref="A5:E5"/>
    <mergeCell ref="A6:A7"/>
    <mergeCell ref="B6:B7"/>
    <mergeCell ref="C6:C7"/>
    <mergeCell ref="D6:D7"/>
    <mergeCell ref="A4:E4"/>
  </mergeCells>
  <printOptions horizontalCentered="1"/>
  <pageMargins left="0.62" right="0.7874015748031497" top="0.5905511811023623" bottom="0.984251968503937" header="0.5118110236220472" footer="0.5118110236220472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0"/>
  <sheetViews>
    <sheetView view="pageBreakPreview" zoomScale="75" zoomScaleSheetLayoutView="75" zoomScalePageLayoutView="0" workbookViewId="0" topLeftCell="A10">
      <selection activeCell="I30" sqref="I30"/>
    </sheetView>
  </sheetViews>
  <sheetFormatPr defaultColWidth="9.00390625" defaultRowHeight="12.75"/>
  <cols>
    <col min="1" max="1" width="31.25390625" style="0" customWidth="1"/>
    <col min="2" max="2" width="25.625" style="0" customWidth="1"/>
    <col min="3" max="3" width="11.875" style="0" customWidth="1"/>
    <col min="4" max="4" width="9.375" style="4" customWidth="1"/>
    <col min="5" max="5" width="12.625" style="4" customWidth="1"/>
  </cols>
  <sheetData>
    <row r="1" spans="1:5" ht="15">
      <c r="A1" s="77" t="s">
        <v>20</v>
      </c>
      <c r="B1" s="77"/>
      <c r="C1" s="77"/>
      <c r="D1" s="77"/>
      <c r="E1" s="77"/>
    </row>
    <row r="2" spans="1:5" ht="15">
      <c r="A2" s="8"/>
      <c r="B2" s="8"/>
      <c r="C2" s="8"/>
      <c r="D2" s="9"/>
      <c r="E2" s="9"/>
    </row>
    <row r="3" spans="1:5" ht="15">
      <c r="A3" s="77" t="s">
        <v>18</v>
      </c>
      <c r="B3" s="77"/>
      <c r="C3" s="77"/>
      <c r="D3" s="77"/>
      <c r="E3" s="77"/>
    </row>
    <row r="4" spans="1:5" ht="15.75">
      <c r="A4" s="80" t="s">
        <v>22</v>
      </c>
      <c r="B4" s="80"/>
      <c r="C4" s="80"/>
      <c r="D4" s="80"/>
      <c r="E4" s="80"/>
    </row>
    <row r="5" spans="1:5" ht="15.75">
      <c r="A5" s="64" t="s">
        <v>79</v>
      </c>
      <c r="B5" s="64"/>
      <c r="C5" s="64"/>
      <c r="D5" s="64"/>
      <c r="E5" s="64"/>
    </row>
    <row r="6" spans="1:5" ht="12.75">
      <c r="A6" s="62" t="s">
        <v>1</v>
      </c>
      <c r="B6" s="62" t="s">
        <v>2</v>
      </c>
      <c r="C6" s="61" t="s">
        <v>3</v>
      </c>
      <c r="D6" s="84" t="s">
        <v>15</v>
      </c>
      <c r="E6" s="11" t="s">
        <v>16</v>
      </c>
    </row>
    <row r="7" spans="1:5" ht="12.75">
      <c r="A7" s="62"/>
      <c r="B7" s="62"/>
      <c r="C7" s="61"/>
      <c r="D7" s="84"/>
      <c r="E7" s="12" t="s">
        <v>17</v>
      </c>
    </row>
    <row r="8" spans="1:5" s="14" customFormat="1" ht="18">
      <c r="A8" s="23" t="s">
        <v>41</v>
      </c>
      <c r="B8" s="26" t="s">
        <v>30</v>
      </c>
      <c r="C8" s="19">
        <v>1987</v>
      </c>
      <c r="D8" s="13">
        <v>51</v>
      </c>
      <c r="E8" s="16">
        <v>3</v>
      </c>
    </row>
    <row r="9" spans="1:5" s="14" customFormat="1" ht="18">
      <c r="A9" s="23" t="s">
        <v>36</v>
      </c>
      <c r="B9" s="26" t="s">
        <v>30</v>
      </c>
      <c r="C9" s="19">
        <v>1987</v>
      </c>
      <c r="D9" s="13">
        <v>52</v>
      </c>
      <c r="E9" s="16">
        <v>3</v>
      </c>
    </row>
    <row r="10" spans="1:5" s="14" customFormat="1" ht="18">
      <c r="A10" s="23" t="s">
        <v>29</v>
      </c>
      <c r="B10" s="26" t="s">
        <v>30</v>
      </c>
      <c r="C10" s="19">
        <v>1972</v>
      </c>
      <c r="D10" s="13">
        <v>53</v>
      </c>
      <c r="E10" s="16">
        <v>3</v>
      </c>
    </row>
    <row r="11" spans="1:5" s="14" customFormat="1" ht="18">
      <c r="A11" s="23" t="s">
        <v>59</v>
      </c>
      <c r="B11" s="26" t="s">
        <v>33</v>
      </c>
      <c r="C11" s="19">
        <v>1975</v>
      </c>
      <c r="D11" s="13">
        <v>54</v>
      </c>
      <c r="E11" s="16">
        <v>3</v>
      </c>
    </row>
    <row r="12" spans="1:5" s="14" customFormat="1" ht="18">
      <c r="A12" s="23" t="s">
        <v>34</v>
      </c>
      <c r="B12" s="26" t="s">
        <v>33</v>
      </c>
      <c r="C12" s="19">
        <v>1973</v>
      </c>
      <c r="D12" s="13">
        <v>55</v>
      </c>
      <c r="E12" s="16">
        <v>3</v>
      </c>
    </row>
    <row r="13" spans="1:5" s="14" customFormat="1" ht="18">
      <c r="A13" s="23" t="s">
        <v>14</v>
      </c>
      <c r="B13" s="26" t="s">
        <v>27</v>
      </c>
      <c r="C13" s="19">
        <v>1990</v>
      </c>
      <c r="D13" s="13">
        <v>56</v>
      </c>
      <c r="E13" s="16">
        <v>3</v>
      </c>
    </row>
    <row r="14" spans="1:5" s="14" customFormat="1" ht="18">
      <c r="A14" s="23" t="s">
        <v>49</v>
      </c>
      <c r="B14" s="26" t="s">
        <v>27</v>
      </c>
      <c r="C14" s="19">
        <v>1988</v>
      </c>
      <c r="D14" s="13">
        <v>57</v>
      </c>
      <c r="E14" s="16">
        <v>3</v>
      </c>
    </row>
    <row r="15" spans="1:5" s="14" customFormat="1" ht="18">
      <c r="A15" s="23" t="s">
        <v>60</v>
      </c>
      <c r="B15" s="26" t="s">
        <v>27</v>
      </c>
      <c r="C15" s="19">
        <v>1972</v>
      </c>
      <c r="D15" s="13">
        <v>58</v>
      </c>
      <c r="E15" s="16">
        <v>3</v>
      </c>
    </row>
    <row r="16" spans="1:5" s="14" customFormat="1" ht="18">
      <c r="A16" s="23" t="s">
        <v>45</v>
      </c>
      <c r="B16" s="26" t="s">
        <v>33</v>
      </c>
      <c r="C16" s="19">
        <v>1991</v>
      </c>
      <c r="D16" s="13">
        <v>59</v>
      </c>
      <c r="E16" s="16">
        <v>3</v>
      </c>
    </row>
    <row r="17" spans="1:5" s="14" customFormat="1" ht="18">
      <c r="A17" s="23"/>
      <c r="B17" s="26"/>
      <c r="C17" s="19"/>
      <c r="D17" s="13"/>
      <c r="E17" s="16"/>
    </row>
    <row r="18" spans="1:5" s="14" customFormat="1" ht="18">
      <c r="A18" s="74" t="s">
        <v>78</v>
      </c>
      <c r="B18" s="75"/>
      <c r="C18" s="75"/>
      <c r="D18" s="75"/>
      <c r="E18" s="76"/>
    </row>
    <row r="19" spans="1:5" s="14" customFormat="1" ht="18">
      <c r="A19" s="20" t="s">
        <v>74</v>
      </c>
      <c r="B19" s="20" t="s">
        <v>75</v>
      </c>
      <c r="C19" s="19">
        <v>1960</v>
      </c>
      <c r="D19" s="13">
        <v>1</v>
      </c>
      <c r="E19" s="16">
        <v>3</v>
      </c>
    </row>
    <row r="20" spans="1:5" s="14" customFormat="1" ht="18">
      <c r="A20" s="20" t="s">
        <v>76</v>
      </c>
      <c r="B20" s="20" t="s">
        <v>33</v>
      </c>
      <c r="C20" s="19">
        <v>1958</v>
      </c>
      <c r="D20" s="13">
        <v>2</v>
      </c>
      <c r="E20" s="16">
        <v>3</v>
      </c>
    </row>
    <row r="21" spans="1:5" s="14" customFormat="1" ht="18">
      <c r="A21" s="20" t="s">
        <v>13</v>
      </c>
      <c r="B21" s="20" t="s">
        <v>27</v>
      </c>
      <c r="C21" s="19">
        <v>1964</v>
      </c>
      <c r="D21" s="13">
        <v>3</v>
      </c>
      <c r="E21" s="16">
        <v>3</v>
      </c>
    </row>
    <row r="22" spans="1:5" s="14" customFormat="1" ht="18">
      <c r="A22" s="30" t="s">
        <v>85</v>
      </c>
      <c r="B22" s="30" t="s">
        <v>27</v>
      </c>
      <c r="C22" s="31">
        <v>1968</v>
      </c>
      <c r="D22" s="13">
        <v>4</v>
      </c>
      <c r="E22" s="16" t="s">
        <v>82</v>
      </c>
    </row>
    <row r="23" spans="1:5" s="14" customFormat="1" ht="18">
      <c r="A23" s="30"/>
      <c r="B23" s="30"/>
      <c r="C23" s="31"/>
      <c r="D23" s="13"/>
      <c r="E23" s="16"/>
    </row>
    <row r="24" spans="1:5" s="14" customFormat="1" ht="18">
      <c r="A24" s="30"/>
      <c r="B24" s="30"/>
      <c r="C24" s="31"/>
      <c r="D24" s="13"/>
      <c r="E24" s="16"/>
    </row>
    <row r="25" spans="1:5" s="14" customFormat="1" ht="18">
      <c r="A25" s="74" t="s">
        <v>80</v>
      </c>
      <c r="B25" s="75"/>
      <c r="C25" s="75"/>
      <c r="D25" s="75"/>
      <c r="E25" s="76"/>
    </row>
    <row r="26" spans="1:5" s="14" customFormat="1" ht="18">
      <c r="A26" s="20" t="s">
        <v>28</v>
      </c>
      <c r="B26" s="25" t="s">
        <v>21</v>
      </c>
      <c r="C26" s="19">
        <v>1995</v>
      </c>
      <c r="D26" s="13">
        <v>21</v>
      </c>
      <c r="E26" s="16">
        <v>3</v>
      </c>
    </row>
    <row r="27" spans="1:5" s="14" customFormat="1" ht="18">
      <c r="A27" s="20" t="s">
        <v>24</v>
      </c>
      <c r="B27" s="25" t="s">
        <v>27</v>
      </c>
      <c r="C27" s="19">
        <v>1996</v>
      </c>
      <c r="D27" s="13">
        <v>22</v>
      </c>
      <c r="E27" s="16">
        <v>3</v>
      </c>
    </row>
    <row r="28" spans="1:5" s="14" customFormat="1" ht="18">
      <c r="A28" s="20" t="s">
        <v>38</v>
      </c>
      <c r="B28" s="25" t="s">
        <v>21</v>
      </c>
      <c r="C28" s="19">
        <v>1996</v>
      </c>
      <c r="D28" s="13">
        <v>23</v>
      </c>
      <c r="E28" s="16">
        <v>3</v>
      </c>
    </row>
    <row r="29" spans="1:5" s="14" customFormat="1" ht="18">
      <c r="A29" s="20" t="s">
        <v>40</v>
      </c>
      <c r="B29" s="25" t="s">
        <v>27</v>
      </c>
      <c r="C29" s="19">
        <v>1996</v>
      </c>
      <c r="D29" s="13">
        <v>24</v>
      </c>
      <c r="E29" s="16">
        <v>3</v>
      </c>
    </row>
    <row r="30" spans="1:5" s="14" customFormat="1" ht="18">
      <c r="A30" s="20" t="s">
        <v>54</v>
      </c>
      <c r="B30" s="25" t="s">
        <v>21</v>
      </c>
      <c r="C30" s="19">
        <v>1996</v>
      </c>
      <c r="D30" s="13">
        <v>25</v>
      </c>
      <c r="E30" s="16">
        <v>3</v>
      </c>
    </row>
    <row r="31" spans="1:5" s="14" customFormat="1" ht="18">
      <c r="A31" s="20" t="s">
        <v>61</v>
      </c>
      <c r="B31" s="25" t="s">
        <v>33</v>
      </c>
      <c r="C31" s="19">
        <v>1994</v>
      </c>
      <c r="D31" s="13">
        <v>26</v>
      </c>
      <c r="E31" s="16">
        <v>3</v>
      </c>
    </row>
    <row r="32" spans="1:5" s="14" customFormat="1" ht="18">
      <c r="A32" s="20" t="s">
        <v>62</v>
      </c>
      <c r="B32" s="25" t="s">
        <v>21</v>
      </c>
      <c r="C32" s="19">
        <v>1996</v>
      </c>
      <c r="D32" s="13">
        <v>27</v>
      </c>
      <c r="E32" s="16">
        <v>3</v>
      </c>
    </row>
    <row r="33" spans="1:5" s="14" customFormat="1" ht="18">
      <c r="A33" s="20" t="s">
        <v>64</v>
      </c>
      <c r="B33" s="25" t="s">
        <v>33</v>
      </c>
      <c r="C33" s="19">
        <v>1995</v>
      </c>
      <c r="D33" s="13">
        <v>28</v>
      </c>
      <c r="E33" s="16">
        <v>3</v>
      </c>
    </row>
    <row r="34" spans="1:5" s="14" customFormat="1" ht="18">
      <c r="A34" s="23" t="s">
        <v>90</v>
      </c>
      <c r="B34" s="23" t="s">
        <v>21</v>
      </c>
      <c r="C34" s="19">
        <v>1998</v>
      </c>
      <c r="D34" s="19">
        <v>29</v>
      </c>
      <c r="E34" s="16">
        <v>3</v>
      </c>
    </row>
    <row r="35" spans="1:5" s="15" customFormat="1" ht="18">
      <c r="A35" s="81" t="s">
        <v>71</v>
      </c>
      <c r="B35" s="82"/>
      <c r="C35" s="82"/>
      <c r="D35" s="82"/>
      <c r="E35" s="83"/>
    </row>
    <row r="36" spans="1:5" ht="18">
      <c r="A36" s="20" t="s">
        <v>72</v>
      </c>
      <c r="B36" s="25" t="s">
        <v>55</v>
      </c>
      <c r="C36" s="19">
        <v>1965</v>
      </c>
      <c r="D36" s="17">
        <v>81</v>
      </c>
      <c r="E36" s="16">
        <v>3</v>
      </c>
    </row>
    <row r="37" spans="1:5" ht="18">
      <c r="A37" s="20" t="s">
        <v>73</v>
      </c>
      <c r="B37" s="25" t="s">
        <v>27</v>
      </c>
      <c r="C37" s="19">
        <v>1965</v>
      </c>
      <c r="D37" s="17">
        <v>82</v>
      </c>
      <c r="E37" s="16">
        <v>3</v>
      </c>
    </row>
    <row r="38" spans="1:5" ht="18">
      <c r="A38" s="23" t="s">
        <v>83</v>
      </c>
      <c r="B38" s="23" t="s">
        <v>27</v>
      </c>
      <c r="C38" s="3">
        <v>1970</v>
      </c>
      <c r="D38" s="17">
        <v>83</v>
      </c>
      <c r="E38" s="16" t="s">
        <v>82</v>
      </c>
    </row>
    <row r="39" spans="1:5" ht="18">
      <c r="A39" s="30" t="s">
        <v>77</v>
      </c>
      <c r="B39" s="30" t="s">
        <v>27</v>
      </c>
      <c r="C39" s="31">
        <v>1954</v>
      </c>
      <c r="D39" s="13">
        <v>84</v>
      </c>
      <c r="E39" s="16">
        <v>3</v>
      </c>
    </row>
    <row r="40" spans="1:5" ht="15.75">
      <c r="A40" s="23" t="s">
        <v>89</v>
      </c>
      <c r="B40" s="23" t="s">
        <v>27</v>
      </c>
      <c r="C40" s="19">
        <v>1964</v>
      </c>
      <c r="D40" s="19">
        <v>85</v>
      </c>
      <c r="E40" s="19" t="s">
        <v>82</v>
      </c>
    </row>
  </sheetData>
  <sheetProtection/>
  <mergeCells count="11">
    <mergeCell ref="D6:D7"/>
    <mergeCell ref="A4:E4"/>
    <mergeCell ref="A18:E18"/>
    <mergeCell ref="A25:E25"/>
    <mergeCell ref="A35:E35"/>
    <mergeCell ref="A1:E1"/>
    <mergeCell ref="A3:E3"/>
    <mergeCell ref="A5:E5"/>
    <mergeCell ref="A6:A7"/>
    <mergeCell ref="B6:B7"/>
    <mergeCell ref="C6:C7"/>
  </mergeCells>
  <printOptions horizontalCentered="1"/>
  <pageMargins left="0.7874015748031497" right="0.3937007874015748" top="0.7874015748031497" bottom="0.7874015748031497" header="0.5118110236220472" footer="0.5118110236220472"/>
  <pageSetup horizontalDpi="600" verticalDpi="600" orientation="portrait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572"/>
  <sheetViews>
    <sheetView zoomScalePageLayoutView="0" workbookViewId="0" topLeftCell="A1">
      <selection activeCell="A3" sqref="A3"/>
    </sheetView>
  </sheetViews>
  <sheetFormatPr defaultColWidth="9.00390625" defaultRowHeight="12.75"/>
  <sheetData>
    <row r="1" spans="1:2" ht="12.75">
      <c r="A1" s="18">
        <v>25</v>
      </c>
      <c r="B1">
        <v>100</v>
      </c>
    </row>
    <row r="2" spans="1:2" ht="12.75">
      <c r="A2" s="18">
        <v>25.12</v>
      </c>
      <c r="B2">
        <f>B1-1</f>
        <v>99</v>
      </c>
    </row>
    <row r="3" spans="1:2" ht="12.75">
      <c r="A3" s="18">
        <v>25.24</v>
      </c>
      <c r="B3">
        <f aca="true" t="shared" si="0" ref="B3:B66">B2-1</f>
        <v>98</v>
      </c>
    </row>
    <row r="4" spans="1:2" ht="12.75">
      <c r="A4" s="18">
        <v>25.36</v>
      </c>
      <c r="B4">
        <f t="shared" si="0"/>
        <v>97</v>
      </c>
    </row>
    <row r="5" spans="1:2" ht="12.75">
      <c r="A5" s="18">
        <v>25.48</v>
      </c>
      <c r="B5">
        <f t="shared" si="0"/>
        <v>96</v>
      </c>
    </row>
    <row r="6" spans="1:2" ht="12.75">
      <c r="A6" s="18">
        <v>26</v>
      </c>
      <c r="B6">
        <f t="shared" si="0"/>
        <v>95</v>
      </c>
    </row>
    <row r="7" spans="1:2" ht="12.75">
      <c r="A7" s="18">
        <v>26.12</v>
      </c>
      <c r="B7">
        <f t="shared" si="0"/>
        <v>94</v>
      </c>
    </row>
    <row r="8" spans="1:2" ht="12.75">
      <c r="A8" s="18">
        <v>26.24</v>
      </c>
      <c r="B8">
        <f t="shared" si="0"/>
        <v>93</v>
      </c>
    </row>
    <row r="9" spans="1:2" ht="12.75">
      <c r="A9" s="18">
        <v>26.36</v>
      </c>
      <c r="B9">
        <f t="shared" si="0"/>
        <v>92</v>
      </c>
    </row>
    <row r="10" spans="1:2" ht="12.75">
      <c r="A10" s="18">
        <v>26.48</v>
      </c>
      <c r="B10">
        <f t="shared" si="0"/>
        <v>91</v>
      </c>
    </row>
    <row r="11" spans="1:2" ht="12.75">
      <c r="A11" s="18">
        <v>27</v>
      </c>
      <c r="B11">
        <f t="shared" si="0"/>
        <v>90</v>
      </c>
    </row>
    <row r="12" spans="1:2" ht="12.75">
      <c r="A12" s="18">
        <v>27.12</v>
      </c>
      <c r="B12">
        <f t="shared" si="0"/>
        <v>89</v>
      </c>
    </row>
    <row r="13" spans="1:2" ht="12.75">
      <c r="A13" s="18">
        <v>27.24</v>
      </c>
      <c r="B13">
        <f t="shared" si="0"/>
        <v>88</v>
      </c>
    </row>
    <row r="14" spans="1:2" ht="12.75">
      <c r="A14" s="18">
        <v>27.36</v>
      </c>
      <c r="B14">
        <f t="shared" si="0"/>
        <v>87</v>
      </c>
    </row>
    <row r="15" spans="1:2" ht="12.75">
      <c r="A15" s="18">
        <v>27.48</v>
      </c>
      <c r="B15">
        <f t="shared" si="0"/>
        <v>86</v>
      </c>
    </row>
    <row r="16" spans="1:2" ht="12.75">
      <c r="A16" s="18">
        <v>28</v>
      </c>
      <c r="B16">
        <f t="shared" si="0"/>
        <v>85</v>
      </c>
    </row>
    <row r="17" spans="1:2" ht="12.75">
      <c r="A17" s="18">
        <v>28.12</v>
      </c>
      <c r="B17">
        <f t="shared" si="0"/>
        <v>84</v>
      </c>
    </row>
    <row r="18" spans="1:2" ht="12.75">
      <c r="A18" s="18">
        <v>28.24</v>
      </c>
      <c r="B18">
        <f t="shared" si="0"/>
        <v>83</v>
      </c>
    </row>
    <row r="19" spans="1:2" ht="12.75">
      <c r="A19" s="18">
        <v>28.36</v>
      </c>
      <c r="B19">
        <f t="shared" si="0"/>
        <v>82</v>
      </c>
    </row>
    <row r="20" spans="1:2" ht="12.75">
      <c r="A20" s="18">
        <v>28.48</v>
      </c>
      <c r="B20">
        <f t="shared" si="0"/>
        <v>81</v>
      </c>
    </row>
    <row r="21" spans="1:2" ht="12.75">
      <c r="A21" s="18">
        <v>29</v>
      </c>
      <c r="B21">
        <f t="shared" si="0"/>
        <v>80</v>
      </c>
    </row>
    <row r="22" spans="1:2" ht="12.75">
      <c r="A22" s="18">
        <v>29.12</v>
      </c>
      <c r="B22">
        <f t="shared" si="0"/>
        <v>79</v>
      </c>
    </row>
    <row r="23" spans="1:2" ht="12.75">
      <c r="A23" s="18">
        <v>29.24</v>
      </c>
      <c r="B23">
        <f t="shared" si="0"/>
        <v>78</v>
      </c>
    </row>
    <row r="24" spans="1:2" ht="12.75">
      <c r="A24" s="18">
        <v>29.36</v>
      </c>
      <c r="B24">
        <f t="shared" si="0"/>
        <v>77</v>
      </c>
    </row>
    <row r="25" spans="1:2" ht="12.75">
      <c r="A25" s="18">
        <v>29.48</v>
      </c>
      <c r="B25">
        <f t="shared" si="0"/>
        <v>76</v>
      </c>
    </row>
    <row r="26" spans="1:2" ht="12.75">
      <c r="A26" s="18">
        <v>30</v>
      </c>
      <c r="B26">
        <f t="shared" si="0"/>
        <v>75</v>
      </c>
    </row>
    <row r="27" spans="1:2" ht="12.75">
      <c r="A27" s="18">
        <v>30.12</v>
      </c>
      <c r="B27">
        <f t="shared" si="0"/>
        <v>74</v>
      </c>
    </row>
    <row r="28" spans="1:2" ht="12.75">
      <c r="A28" s="18">
        <v>30.24</v>
      </c>
      <c r="B28">
        <f t="shared" si="0"/>
        <v>73</v>
      </c>
    </row>
    <row r="29" spans="1:2" ht="12.75">
      <c r="A29" s="18">
        <v>30.36</v>
      </c>
      <c r="B29">
        <f t="shared" si="0"/>
        <v>72</v>
      </c>
    </row>
    <row r="30" spans="1:2" ht="12.75">
      <c r="A30" s="18">
        <v>30.48</v>
      </c>
      <c r="B30">
        <f t="shared" si="0"/>
        <v>71</v>
      </c>
    </row>
    <row r="31" spans="1:2" ht="12.75">
      <c r="A31" s="18">
        <v>31</v>
      </c>
      <c r="B31">
        <f t="shared" si="0"/>
        <v>70</v>
      </c>
    </row>
    <row r="32" spans="1:2" ht="12.75">
      <c r="A32" s="18">
        <v>31.12</v>
      </c>
      <c r="B32">
        <f t="shared" si="0"/>
        <v>69</v>
      </c>
    </row>
    <row r="33" spans="1:2" ht="12.75">
      <c r="A33" s="18">
        <v>31.24</v>
      </c>
      <c r="B33">
        <f t="shared" si="0"/>
        <v>68</v>
      </c>
    </row>
    <row r="34" spans="1:2" ht="12.75">
      <c r="A34" s="18">
        <v>31.36</v>
      </c>
      <c r="B34">
        <f t="shared" si="0"/>
        <v>67</v>
      </c>
    </row>
    <row r="35" spans="1:2" ht="12.75">
      <c r="A35" s="18">
        <v>31.48</v>
      </c>
      <c r="B35">
        <f t="shared" si="0"/>
        <v>66</v>
      </c>
    </row>
    <row r="36" spans="1:2" ht="12.75">
      <c r="A36" s="18">
        <v>32</v>
      </c>
      <c r="B36">
        <f t="shared" si="0"/>
        <v>65</v>
      </c>
    </row>
    <row r="37" spans="1:2" ht="12.75">
      <c r="A37" s="18">
        <v>32.16</v>
      </c>
      <c r="B37">
        <f t="shared" si="0"/>
        <v>64</v>
      </c>
    </row>
    <row r="38" spans="1:2" ht="12.75">
      <c r="A38" s="18">
        <v>32.32</v>
      </c>
      <c r="B38">
        <f t="shared" si="0"/>
        <v>63</v>
      </c>
    </row>
    <row r="39" spans="1:2" ht="12.75">
      <c r="A39" s="18">
        <v>32.48</v>
      </c>
      <c r="B39">
        <f t="shared" si="0"/>
        <v>62</v>
      </c>
    </row>
    <row r="40" spans="1:2" ht="12.75">
      <c r="A40" s="18">
        <v>33.04</v>
      </c>
      <c r="B40">
        <f t="shared" si="0"/>
        <v>61</v>
      </c>
    </row>
    <row r="41" spans="1:2" ht="12.75">
      <c r="A41" s="18">
        <v>33.2</v>
      </c>
      <c r="B41">
        <f t="shared" si="0"/>
        <v>60</v>
      </c>
    </row>
    <row r="42" spans="1:2" ht="12.75">
      <c r="A42" s="18">
        <v>33.36</v>
      </c>
      <c r="B42">
        <f t="shared" si="0"/>
        <v>59</v>
      </c>
    </row>
    <row r="43" spans="1:2" ht="12.75">
      <c r="A43" s="18">
        <v>33.52</v>
      </c>
      <c r="B43">
        <f t="shared" si="0"/>
        <v>58</v>
      </c>
    </row>
    <row r="44" spans="1:2" ht="12.75">
      <c r="A44" s="18">
        <v>34.08</v>
      </c>
      <c r="B44">
        <f t="shared" si="0"/>
        <v>57</v>
      </c>
    </row>
    <row r="45" spans="1:2" ht="12.75">
      <c r="A45" s="18">
        <v>34.24</v>
      </c>
      <c r="B45">
        <f t="shared" si="0"/>
        <v>56</v>
      </c>
    </row>
    <row r="46" spans="1:2" ht="12.75">
      <c r="A46" s="18">
        <v>34.4</v>
      </c>
      <c r="B46">
        <f t="shared" si="0"/>
        <v>55</v>
      </c>
    </row>
    <row r="47" spans="1:2" ht="12.75">
      <c r="A47" s="18">
        <v>34.56</v>
      </c>
      <c r="B47">
        <f t="shared" si="0"/>
        <v>54</v>
      </c>
    </row>
    <row r="48" spans="1:2" ht="12.75">
      <c r="A48" s="18">
        <v>35.12</v>
      </c>
      <c r="B48">
        <f t="shared" si="0"/>
        <v>53</v>
      </c>
    </row>
    <row r="49" spans="1:2" ht="12.75">
      <c r="A49" s="18">
        <v>35.28</v>
      </c>
      <c r="B49">
        <f t="shared" si="0"/>
        <v>52</v>
      </c>
    </row>
    <row r="50" spans="1:2" ht="12.75">
      <c r="A50" s="18">
        <v>35.44</v>
      </c>
      <c r="B50">
        <f t="shared" si="0"/>
        <v>51</v>
      </c>
    </row>
    <row r="51" spans="1:2" ht="12.75">
      <c r="A51" s="18">
        <v>36</v>
      </c>
      <c r="B51">
        <f t="shared" si="0"/>
        <v>50</v>
      </c>
    </row>
    <row r="52" spans="1:2" ht="12.75">
      <c r="A52" s="18">
        <v>36.2</v>
      </c>
      <c r="B52">
        <f t="shared" si="0"/>
        <v>49</v>
      </c>
    </row>
    <row r="53" spans="1:2" ht="12.75">
      <c r="A53" s="18">
        <v>36.4</v>
      </c>
      <c r="B53">
        <f t="shared" si="0"/>
        <v>48</v>
      </c>
    </row>
    <row r="54" spans="1:2" ht="12.75">
      <c r="A54" s="18">
        <v>37</v>
      </c>
      <c r="B54">
        <f t="shared" si="0"/>
        <v>47</v>
      </c>
    </row>
    <row r="55" spans="1:2" ht="12.75">
      <c r="A55" s="18">
        <v>37.2</v>
      </c>
      <c r="B55">
        <f t="shared" si="0"/>
        <v>46</v>
      </c>
    </row>
    <row r="56" spans="1:2" ht="12.75">
      <c r="A56" s="18">
        <v>37.4</v>
      </c>
      <c r="B56">
        <f t="shared" si="0"/>
        <v>45</v>
      </c>
    </row>
    <row r="57" spans="1:2" ht="12.75">
      <c r="A57" s="18">
        <v>38</v>
      </c>
      <c r="B57">
        <f t="shared" si="0"/>
        <v>44</v>
      </c>
    </row>
    <row r="58" spans="1:2" ht="12.75">
      <c r="A58" s="18">
        <v>38.3</v>
      </c>
      <c r="B58">
        <f t="shared" si="0"/>
        <v>43</v>
      </c>
    </row>
    <row r="59" spans="1:2" ht="12.75">
      <c r="A59" s="18">
        <v>39</v>
      </c>
      <c r="B59">
        <f t="shared" si="0"/>
        <v>42</v>
      </c>
    </row>
    <row r="60" spans="1:2" ht="12.75">
      <c r="A60" s="18">
        <v>39.3</v>
      </c>
      <c r="B60">
        <f t="shared" si="0"/>
        <v>41</v>
      </c>
    </row>
    <row r="61" spans="1:2" ht="12.75">
      <c r="A61" s="18">
        <v>40</v>
      </c>
      <c r="B61">
        <f t="shared" si="0"/>
        <v>40</v>
      </c>
    </row>
    <row r="62" spans="1:2" ht="12.75">
      <c r="A62" s="18">
        <v>40.3</v>
      </c>
      <c r="B62">
        <f t="shared" si="0"/>
        <v>39</v>
      </c>
    </row>
    <row r="63" spans="1:2" ht="12.75">
      <c r="A63" s="18">
        <v>41</v>
      </c>
      <c r="B63">
        <f t="shared" si="0"/>
        <v>38</v>
      </c>
    </row>
    <row r="64" spans="1:2" ht="12.75">
      <c r="A64" s="18">
        <v>41.3</v>
      </c>
      <c r="B64">
        <f t="shared" si="0"/>
        <v>37</v>
      </c>
    </row>
    <row r="65" spans="1:2" ht="12.75">
      <c r="A65" s="18">
        <v>42</v>
      </c>
      <c r="B65">
        <f t="shared" si="0"/>
        <v>36</v>
      </c>
    </row>
    <row r="66" spans="1:2" ht="12.75">
      <c r="A66" s="18">
        <v>42.4</v>
      </c>
      <c r="B66">
        <f t="shared" si="0"/>
        <v>35</v>
      </c>
    </row>
    <row r="67" spans="1:2" ht="12.75">
      <c r="A67" s="18">
        <v>43.2</v>
      </c>
      <c r="B67">
        <f aca="true" t="shared" si="1" ref="B67:B100">B66-1</f>
        <v>34</v>
      </c>
    </row>
    <row r="68" spans="1:2" ht="12.75">
      <c r="A68" s="18">
        <v>44</v>
      </c>
      <c r="B68">
        <f t="shared" si="1"/>
        <v>33</v>
      </c>
    </row>
    <row r="69" spans="1:2" ht="12.75">
      <c r="A69" s="18">
        <v>44.4</v>
      </c>
      <c r="B69">
        <f t="shared" si="1"/>
        <v>32</v>
      </c>
    </row>
    <row r="70" spans="1:2" ht="12.75">
      <c r="A70" s="18">
        <v>45.2</v>
      </c>
      <c r="B70">
        <f t="shared" si="1"/>
        <v>31</v>
      </c>
    </row>
    <row r="71" spans="1:2" ht="12.75">
      <c r="A71" s="18">
        <v>46</v>
      </c>
      <c r="B71">
        <f t="shared" si="1"/>
        <v>30</v>
      </c>
    </row>
    <row r="72" spans="1:2" ht="12.75">
      <c r="A72" s="18">
        <v>46.4</v>
      </c>
      <c r="B72">
        <f t="shared" si="1"/>
        <v>29</v>
      </c>
    </row>
    <row r="73" spans="1:2" ht="12.75">
      <c r="A73" s="18">
        <v>47.2</v>
      </c>
      <c r="B73">
        <f t="shared" si="1"/>
        <v>28</v>
      </c>
    </row>
    <row r="74" spans="1:2" ht="12.75">
      <c r="A74" s="18">
        <v>48.1</v>
      </c>
      <c r="B74">
        <f t="shared" si="1"/>
        <v>27</v>
      </c>
    </row>
    <row r="75" spans="1:2" ht="12.75">
      <c r="A75" s="18">
        <v>49</v>
      </c>
      <c r="B75">
        <f t="shared" si="1"/>
        <v>26</v>
      </c>
    </row>
    <row r="76" spans="1:2" ht="12.75">
      <c r="A76" s="18">
        <v>49.5</v>
      </c>
      <c r="B76">
        <f t="shared" si="1"/>
        <v>25</v>
      </c>
    </row>
    <row r="77" spans="1:2" ht="12.75">
      <c r="A77" s="18">
        <v>50.4</v>
      </c>
      <c r="B77">
        <f t="shared" si="1"/>
        <v>24</v>
      </c>
    </row>
    <row r="78" spans="1:2" ht="12.75">
      <c r="A78" s="18">
        <v>51.3</v>
      </c>
      <c r="B78">
        <f t="shared" si="1"/>
        <v>23</v>
      </c>
    </row>
    <row r="79" spans="1:2" ht="12.75">
      <c r="A79" s="18">
        <v>52.2</v>
      </c>
      <c r="B79">
        <f t="shared" si="1"/>
        <v>22</v>
      </c>
    </row>
    <row r="80" spans="1:2" ht="12.75">
      <c r="A80" s="18">
        <v>53.1</v>
      </c>
      <c r="B80">
        <f t="shared" si="1"/>
        <v>21</v>
      </c>
    </row>
    <row r="81" spans="1:2" ht="12.75">
      <c r="A81" s="18">
        <v>54</v>
      </c>
      <c r="B81">
        <f t="shared" si="1"/>
        <v>20</v>
      </c>
    </row>
    <row r="82" spans="1:2" ht="12.75">
      <c r="A82" s="18">
        <v>55</v>
      </c>
      <c r="B82">
        <f t="shared" si="1"/>
        <v>19</v>
      </c>
    </row>
    <row r="83" spans="1:2" ht="12.75">
      <c r="A83" s="18">
        <v>56</v>
      </c>
      <c r="B83">
        <f t="shared" si="1"/>
        <v>18</v>
      </c>
    </row>
    <row r="84" spans="1:2" ht="12.75">
      <c r="A84" s="18">
        <v>57</v>
      </c>
      <c r="B84">
        <f t="shared" si="1"/>
        <v>17</v>
      </c>
    </row>
    <row r="85" spans="1:2" ht="12.75">
      <c r="A85" s="18">
        <v>58.3</v>
      </c>
      <c r="B85">
        <f t="shared" si="1"/>
        <v>16</v>
      </c>
    </row>
    <row r="86" spans="1:2" ht="12.75">
      <c r="A86" s="18">
        <v>60</v>
      </c>
      <c r="B86">
        <f t="shared" si="1"/>
        <v>15</v>
      </c>
    </row>
    <row r="87" spans="1:2" ht="12.75">
      <c r="A87" s="18">
        <v>61.3</v>
      </c>
      <c r="B87">
        <f t="shared" si="1"/>
        <v>14</v>
      </c>
    </row>
    <row r="88" spans="1:2" ht="12.75">
      <c r="A88" s="18">
        <v>63</v>
      </c>
      <c r="B88">
        <f t="shared" si="1"/>
        <v>13</v>
      </c>
    </row>
    <row r="89" spans="1:2" ht="12.75">
      <c r="A89" s="18">
        <v>64.3</v>
      </c>
      <c r="B89">
        <f t="shared" si="1"/>
        <v>12</v>
      </c>
    </row>
    <row r="90" spans="1:2" ht="12.75">
      <c r="A90" s="18">
        <v>66</v>
      </c>
      <c r="B90">
        <f t="shared" si="1"/>
        <v>11</v>
      </c>
    </row>
    <row r="91" spans="1:2" ht="12.75">
      <c r="A91" s="18">
        <v>68</v>
      </c>
      <c r="B91">
        <f t="shared" si="1"/>
        <v>10</v>
      </c>
    </row>
    <row r="92" spans="1:2" ht="12.75">
      <c r="A92" s="18">
        <v>70</v>
      </c>
      <c r="B92">
        <f t="shared" si="1"/>
        <v>9</v>
      </c>
    </row>
    <row r="93" spans="1:2" ht="12.75">
      <c r="A93" s="18">
        <v>72</v>
      </c>
      <c r="B93">
        <f t="shared" si="1"/>
        <v>8</v>
      </c>
    </row>
    <row r="94" spans="1:2" ht="12.75">
      <c r="A94" s="18">
        <v>74</v>
      </c>
      <c r="B94">
        <f t="shared" si="1"/>
        <v>7</v>
      </c>
    </row>
    <row r="95" spans="1:2" ht="12.75">
      <c r="A95" s="18">
        <v>76</v>
      </c>
      <c r="B95">
        <f t="shared" si="1"/>
        <v>6</v>
      </c>
    </row>
    <row r="96" spans="1:2" ht="12.75">
      <c r="A96" s="18">
        <v>78</v>
      </c>
      <c r="B96">
        <f t="shared" si="1"/>
        <v>5</v>
      </c>
    </row>
    <row r="97" spans="1:2" ht="12.75">
      <c r="A97" s="18">
        <v>80</v>
      </c>
      <c r="B97">
        <f t="shared" si="1"/>
        <v>4</v>
      </c>
    </row>
    <row r="98" spans="1:2" ht="12.75">
      <c r="A98" s="18">
        <v>83</v>
      </c>
      <c r="B98">
        <f t="shared" si="1"/>
        <v>3</v>
      </c>
    </row>
    <row r="99" spans="1:2" ht="12.75">
      <c r="A99" s="18">
        <v>86</v>
      </c>
      <c r="B99">
        <f t="shared" si="1"/>
        <v>2</v>
      </c>
    </row>
    <row r="100" spans="1:2" ht="12.75">
      <c r="A100" s="18">
        <v>90</v>
      </c>
      <c r="B100">
        <f t="shared" si="1"/>
        <v>1</v>
      </c>
    </row>
    <row r="101" ht="12.75">
      <c r="A101" s="18"/>
    </row>
    <row r="102" ht="12.75">
      <c r="A102" s="18"/>
    </row>
    <row r="103" ht="12.75">
      <c r="A103" s="18"/>
    </row>
    <row r="104" ht="12.75">
      <c r="A104" s="18"/>
    </row>
    <row r="105" ht="12.75">
      <c r="A105" s="18"/>
    </row>
    <row r="106" ht="12.75">
      <c r="A106" s="18"/>
    </row>
    <row r="107" ht="12.75">
      <c r="A107" s="18"/>
    </row>
    <row r="108" ht="12.75">
      <c r="A108" s="18"/>
    </row>
    <row r="109" ht="12.75">
      <c r="A109" s="18"/>
    </row>
    <row r="110" ht="12.75">
      <c r="A110" s="18"/>
    </row>
    <row r="111" ht="12.75">
      <c r="A111" s="18"/>
    </row>
    <row r="112" ht="12.75">
      <c r="A112" s="18"/>
    </row>
    <row r="113" ht="12.75">
      <c r="A113" s="18"/>
    </row>
    <row r="114" ht="12.75">
      <c r="A114" s="18"/>
    </row>
    <row r="115" ht="12.75">
      <c r="A115" s="18"/>
    </row>
    <row r="116" ht="12.75">
      <c r="A116" s="18"/>
    </row>
    <row r="117" ht="12.75">
      <c r="A117" s="18"/>
    </row>
    <row r="118" ht="12.75">
      <c r="A118" s="18"/>
    </row>
    <row r="119" ht="12.75">
      <c r="A119" s="18"/>
    </row>
    <row r="120" ht="12.75">
      <c r="A120" s="18"/>
    </row>
    <row r="121" ht="12.75">
      <c r="A121" s="18"/>
    </row>
    <row r="122" ht="12.75">
      <c r="A122" s="18"/>
    </row>
    <row r="123" ht="12.75">
      <c r="A123" s="18"/>
    </row>
    <row r="124" ht="12.75">
      <c r="A124" s="18"/>
    </row>
    <row r="125" ht="12.75">
      <c r="A125" s="18"/>
    </row>
    <row r="126" ht="12.75">
      <c r="A126" s="18"/>
    </row>
    <row r="127" ht="12.75">
      <c r="A127" s="18"/>
    </row>
    <row r="128" ht="12.75">
      <c r="A128" s="18"/>
    </row>
    <row r="129" ht="12.75">
      <c r="A129" s="18"/>
    </row>
    <row r="130" ht="12.75">
      <c r="A130" s="18"/>
    </row>
    <row r="131" ht="12.75">
      <c r="A131" s="18"/>
    </row>
    <row r="132" ht="12.75">
      <c r="A132" s="18"/>
    </row>
    <row r="133" ht="12.75">
      <c r="A133" s="18"/>
    </row>
    <row r="134" ht="12.75">
      <c r="A134" s="18"/>
    </row>
    <row r="135" ht="12.75">
      <c r="A135" s="18"/>
    </row>
    <row r="136" ht="12.75">
      <c r="A136" s="18"/>
    </row>
    <row r="137" ht="12.75">
      <c r="A137" s="18"/>
    </row>
    <row r="138" ht="12.75">
      <c r="A138" s="18"/>
    </row>
    <row r="139" ht="12.75">
      <c r="A139" s="18"/>
    </row>
    <row r="140" ht="12.75">
      <c r="A140" s="18"/>
    </row>
    <row r="141" ht="12.75">
      <c r="A141" s="18"/>
    </row>
    <row r="142" ht="12.75">
      <c r="A142" s="18"/>
    </row>
    <row r="143" ht="12.75">
      <c r="A143" s="18"/>
    </row>
    <row r="144" ht="12.75">
      <c r="A144" s="18"/>
    </row>
    <row r="145" ht="12.75">
      <c r="A145" s="18"/>
    </row>
    <row r="146" ht="12.75">
      <c r="A146" s="18"/>
    </row>
    <row r="147" ht="12.75">
      <c r="A147" s="18"/>
    </row>
    <row r="148" ht="12.75">
      <c r="A148" s="18"/>
    </row>
    <row r="149" ht="12.75">
      <c r="A149" s="18"/>
    </row>
    <row r="150" ht="12.75">
      <c r="A150" s="18"/>
    </row>
    <row r="151" ht="12.75">
      <c r="A151" s="18"/>
    </row>
    <row r="152" ht="12.75">
      <c r="A152" s="18"/>
    </row>
    <row r="153" ht="12.75">
      <c r="A153" s="18"/>
    </row>
    <row r="154" ht="12.75">
      <c r="A154" s="18"/>
    </row>
    <row r="155" ht="12.75">
      <c r="A155" s="18"/>
    </row>
    <row r="156" ht="12.75">
      <c r="A156" s="18"/>
    </row>
    <row r="157" ht="12.75">
      <c r="A157" s="18"/>
    </row>
    <row r="158" ht="12.75">
      <c r="A158" s="18"/>
    </row>
    <row r="159" ht="12.75">
      <c r="A159" s="18"/>
    </row>
    <row r="160" ht="12.75">
      <c r="A160" s="18"/>
    </row>
    <row r="161" ht="12.75">
      <c r="A161" s="18"/>
    </row>
    <row r="162" ht="12.75">
      <c r="A162" s="18"/>
    </row>
    <row r="163" ht="12.75">
      <c r="A163" s="18"/>
    </row>
    <row r="164" ht="12.75">
      <c r="A164" s="18"/>
    </row>
    <row r="165" ht="12.75">
      <c r="A165" s="18"/>
    </row>
    <row r="166" ht="12.75">
      <c r="A166" s="18"/>
    </row>
    <row r="167" ht="12.75">
      <c r="A167" s="18"/>
    </row>
    <row r="168" ht="12.75">
      <c r="A168" s="18"/>
    </row>
    <row r="169" ht="12.75">
      <c r="A169" s="18"/>
    </row>
    <row r="170" ht="12.75">
      <c r="A170" s="18"/>
    </row>
    <row r="171" ht="12.75">
      <c r="A171" s="18"/>
    </row>
    <row r="172" ht="12.75">
      <c r="A172" s="18"/>
    </row>
    <row r="173" ht="12.75">
      <c r="A173" s="18"/>
    </row>
    <row r="174" ht="12.75">
      <c r="A174" s="18"/>
    </row>
    <row r="175" ht="12.75">
      <c r="A175" s="18"/>
    </row>
    <row r="176" ht="12.75">
      <c r="A176" s="18"/>
    </row>
    <row r="177" ht="12.75">
      <c r="A177" s="18"/>
    </row>
    <row r="178" ht="12.75">
      <c r="A178" s="18"/>
    </row>
    <row r="179" ht="12.75">
      <c r="A179" s="18"/>
    </row>
    <row r="180" ht="12.75">
      <c r="A180" s="18"/>
    </row>
    <row r="181" ht="12.75">
      <c r="A181" s="18"/>
    </row>
    <row r="182" ht="12.75">
      <c r="A182" s="18"/>
    </row>
    <row r="183" ht="12.75">
      <c r="A183" s="18"/>
    </row>
    <row r="184" ht="12.75">
      <c r="A184" s="18"/>
    </row>
    <row r="185" ht="12.75">
      <c r="A185" s="18"/>
    </row>
    <row r="186" ht="12.75">
      <c r="A186" s="18"/>
    </row>
    <row r="187" ht="12.75">
      <c r="A187" s="18"/>
    </row>
    <row r="188" ht="12.75">
      <c r="A188" s="18"/>
    </row>
    <row r="189" ht="12.75">
      <c r="A189" s="18"/>
    </row>
    <row r="190" ht="12.75">
      <c r="A190" s="18"/>
    </row>
    <row r="191" ht="12.75">
      <c r="A191" s="18"/>
    </row>
    <row r="192" ht="12.75">
      <c r="A192" s="18"/>
    </row>
    <row r="193" ht="12.75">
      <c r="A193" s="18"/>
    </row>
    <row r="194" ht="12.75">
      <c r="A194" s="18"/>
    </row>
    <row r="195" ht="12.75">
      <c r="A195" s="18"/>
    </row>
    <row r="196" ht="12.75">
      <c r="A196" s="18"/>
    </row>
    <row r="197" ht="12.75">
      <c r="A197" s="18"/>
    </row>
    <row r="198" ht="12.75">
      <c r="A198" s="18"/>
    </row>
    <row r="199" ht="12.75">
      <c r="A199" s="18"/>
    </row>
    <row r="200" ht="12.75">
      <c r="A200" s="18"/>
    </row>
    <row r="201" ht="12.75">
      <c r="A201" s="18"/>
    </row>
    <row r="202" ht="12.75">
      <c r="A202" s="18"/>
    </row>
    <row r="203" ht="12.75">
      <c r="A203" s="18"/>
    </row>
    <row r="204" ht="12.75">
      <c r="A204" s="18"/>
    </row>
    <row r="205" ht="12.75">
      <c r="A205" s="18"/>
    </row>
    <row r="206" ht="12.75">
      <c r="A206" s="18"/>
    </row>
    <row r="207" ht="12.75">
      <c r="A207" s="18"/>
    </row>
    <row r="208" ht="12.75">
      <c r="A208" s="18"/>
    </row>
    <row r="209" ht="12.75">
      <c r="A209" s="18"/>
    </row>
    <row r="210" ht="12.75">
      <c r="A210" s="18"/>
    </row>
    <row r="211" ht="12.75">
      <c r="A211" s="18"/>
    </row>
    <row r="212" ht="12.75">
      <c r="A212" s="18"/>
    </row>
    <row r="213" ht="12.75">
      <c r="A213" s="18"/>
    </row>
    <row r="214" ht="12.75">
      <c r="A214" s="18"/>
    </row>
    <row r="215" ht="12.75">
      <c r="A215" s="18"/>
    </row>
    <row r="216" ht="12.75">
      <c r="A216" s="18"/>
    </row>
    <row r="217" ht="12.75">
      <c r="A217" s="18"/>
    </row>
    <row r="218" ht="12.75">
      <c r="A218" s="18"/>
    </row>
    <row r="219" ht="12.75">
      <c r="A219" s="18"/>
    </row>
    <row r="220" ht="12.75">
      <c r="A220" s="18"/>
    </row>
    <row r="221" ht="12.75">
      <c r="A221" s="18"/>
    </row>
    <row r="222" ht="12.75">
      <c r="A222" s="18"/>
    </row>
    <row r="223" ht="12.75">
      <c r="A223" s="18"/>
    </row>
    <row r="224" ht="12.75">
      <c r="A224" s="18"/>
    </row>
    <row r="225" ht="12.75">
      <c r="A225" s="18"/>
    </row>
    <row r="226" ht="12.75">
      <c r="A226" s="18"/>
    </row>
    <row r="227" ht="12.75">
      <c r="A227" s="18"/>
    </row>
    <row r="228" ht="12.75">
      <c r="A228" s="18"/>
    </row>
    <row r="229" ht="12.75">
      <c r="A229" s="18"/>
    </row>
    <row r="230" ht="12.75">
      <c r="A230" s="18"/>
    </row>
    <row r="231" ht="12.75">
      <c r="A231" s="18"/>
    </row>
    <row r="232" ht="12.75">
      <c r="A232" s="18"/>
    </row>
    <row r="233" ht="12.75">
      <c r="A233" s="18"/>
    </row>
    <row r="234" ht="12.75">
      <c r="A234" s="18"/>
    </row>
    <row r="235" ht="12.75">
      <c r="A235" s="18"/>
    </row>
    <row r="236" ht="12.75">
      <c r="A236" s="18"/>
    </row>
    <row r="237" ht="12.75">
      <c r="A237" s="18"/>
    </row>
    <row r="238" ht="12.75">
      <c r="A238" s="18"/>
    </row>
    <row r="239" ht="12.75">
      <c r="A239" s="18"/>
    </row>
    <row r="240" ht="12.75">
      <c r="A240" s="18"/>
    </row>
    <row r="241" ht="12.75">
      <c r="A241" s="18"/>
    </row>
    <row r="242" ht="12.75">
      <c r="A242" s="18"/>
    </row>
    <row r="243" ht="12.75">
      <c r="A243" s="18"/>
    </row>
    <row r="244" ht="12.75">
      <c r="A244" s="18"/>
    </row>
    <row r="245" ht="12.75">
      <c r="A245" s="18"/>
    </row>
    <row r="246" ht="12.75">
      <c r="A246" s="18"/>
    </row>
    <row r="247" ht="12.75">
      <c r="A247" s="18"/>
    </row>
    <row r="248" ht="12.75">
      <c r="A248" s="18"/>
    </row>
    <row r="249" ht="12.75">
      <c r="A249" s="18"/>
    </row>
    <row r="250" ht="12.75">
      <c r="A250" s="18"/>
    </row>
    <row r="251" ht="12.75">
      <c r="A251" s="18"/>
    </row>
    <row r="252" ht="12.75">
      <c r="A252" s="18"/>
    </row>
    <row r="253" ht="12.75">
      <c r="A253" s="18"/>
    </row>
    <row r="254" ht="12.75">
      <c r="A254" s="18"/>
    </row>
    <row r="255" ht="12.75">
      <c r="A255" s="18"/>
    </row>
    <row r="256" ht="12.75">
      <c r="A256" s="18"/>
    </row>
    <row r="257" ht="12.75">
      <c r="A257" s="18"/>
    </row>
    <row r="258" ht="12.75">
      <c r="A258" s="18"/>
    </row>
    <row r="259" ht="12.75">
      <c r="A259" s="18"/>
    </row>
    <row r="260" ht="12.75">
      <c r="A260" s="18"/>
    </row>
    <row r="261" ht="12.75">
      <c r="A261" s="18"/>
    </row>
    <row r="262" ht="12.75">
      <c r="A262" s="18"/>
    </row>
    <row r="263" ht="12.75">
      <c r="A263" s="18"/>
    </row>
    <row r="264" ht="12.75">
      <c r="A264" s="18"/>
    </row>
    <row r="265" ht="12.75">
      <c r="A265" s="18"/>
    </row>
    <row r="266" ht="12.75">
      <c r="A266" s="18"/>
    </row>
    <row r="267" ht="12.75">
      <c r="A267" s="18"/>
    </row>
    <row r="268" ht="12.75">
      <c r="A268" s="18"/>
    </row>
    <row r="269" ht="12.75">
      <c r="A269" s="18"/>
    </row>
    <row r="270" ht="12.75">
      <c r="A270" s="18"/>
    </row>
    <row r="271" ht="12.75">
      <c r="A271" s="18"/>
    </row>
    <row r="272" ht="12.75">
      <c r="A272" s="18"/>
    </row>
    <row r="273" ht="12.75">
      <c r="A273" s="18"/>
    </row>
    <row r="274" ht="12.75">
      <c r="A274" s="18"/>
    </row>
    <row r="275" ht="12.75">
      <c r="A275" s="18"/>
    </row>
    <row r="276" ht="12.75">
      <c r="A276" s="18"/>
    </row>
    <row r="277" ht="12.75">
      <c r="A277" s="18"/>
    </row>
    <row r="278" ht="12.75">
      <c r="A278" s="18"/>
    </row>
    <row r="279" ht="12.75">
      <c r="A279" s="18"/>
    </row>
    <row r="280" ht="12.75">
      <c r="A280" s="18"/>
    </row>
    <row r="281" ht="12.75">
      <c r="A281" s="18"/>
    </row>
    <row r="282" ht="12.75">
      <c r="A282" s="18"/>
    </row>
    <row r="283" ht="12.75">
      <c r="A283" s="18"/>
    </row>
    <row r="284" ht="12.75">
      <c r="A284" s="18"/>
    </row>
    <row r="285" ht="12.75">
      <c r="A285" s="18"/>
    </row>
    <row r="286" ht="12.75">
      <c r="A286" s="18"/>
    </row>
    <row r="287" ht="12.75">
      <c r="A287" s="18"/>
    </row>
    <row r="288" ht="12.75">
      <c r="A288" s="18"/>
    </row>
    <row r="289" ht="12.75">
      <c r="A289" s="18"/>
    </row>
    <row r="290" ht="12.75">
      <c r="A290" s="18"/>
    </row>
    <row r="291" ht="12.75">
      <c r="A291" s="18"/>
    </row>
    <row r="292" ht="12.75">
      <c r="A292" s="18"/>
    </row>
    <row r="293" ht="12.75">
      <c r="A293" s="18"/>
    </row>
    <row r="294" ht="12.75">
      <c r="A294" s="18"/>
    </row>
    <row r="295" ht="12.75">
      <c r="A295" s="18"/>
    </row>
    <row r="296" ht="12.75">
      <c r="A296" s="18"/>
    </row>
    <row r="297" ht="12.75">
      <c r="A297" s="18"/>
    </row>
    <row r="298" ht="12.75">
      <c r="A298" s="18"/>
    </row>
    <row r="299" ht="12.75">
      <c r="A299" s="18"/>
    </row>
    <row r="300" ht="12.75">
      <c r="A300" s="18"/>
    </row>
    <row r="301" ht="12.75">
      <c r="A301" s="18"/>
    </row>
    <row r="302" ht="12.75">
      <c r="A302" s="18"/>
    </row>
    <row r="303" ht="12.75">
      <c r="A303" s="18"/>
    </row>
    <row r="304" ht="12.75">
      <c r="A304" s="18"/>
    </row>
    <row r="305" ht="12.75">
      <c r="A305" s="18"/>
    </row>
    <row r="306" ht="12.75">
      <c r="A306" s="18"/>
    </row>
    <row r="307" ht="12.75">
      <c r="A307" s="18"/>
    </row>
    <row r="308" ht="12.75">
      <c r="A308" s="18"/>
    </row>
    <row r="309" ht="12.75">
      <c r="A309" s="18"/>
    </row>
    <row r="310" ht="12.75">
      <c r="A310" s="18"/>
    </row>
    <row r="311" ht="12.75">
      <c r="A311" s="18"/>
    </row>
    <row r="312" ht="12.75">
      <c r="A312" s="18"/>
    </row>
    <row r="313" ht="12.75">
      <c r="A313" s="18"/>
    </row>
    <row r="314" ht="12.75">
      <c r="A314" s="18"/>
    </row>
    <row r="315" ht="12.75">
      <c r="A315" s="18"/>
    </row>
    <row r="316" ht="12.75">
      <c r="A316" s="18"/>
    </row>
    <row r="317" ht="12.75">
      <c r="A317" s="18"/>
    </row>
    <row r="318" ht="12.75">
      <c r="A318" s="18"/>
    </row>
    <row r="319" ht="12.75">
      <c r="A319" s="18"/>
    </row>
    <row r="320" ht="12.75">
      <c r="A320" s="18"/>
    </row>
    <row r="321" ht="12.75">
      <c r="A321" s="18"/>
    </row>
    <row r="322" ht="12.75">
      <c r="A322" s="18"/>
    </row>
    <row r="323" ht="12.75">
      <c r="A323" s="18"/>
    </row>
    <row r="324" ht="12.75">
      <c r="A324" s="18"/>
    </row>
    <row r="325" ht="12.75">
      <c r="A325" s="18"/>
    </row>
    <row r="326" ht="12.75">
      <c r="A326" s="18"/>
    </row>
    <row r="327" ht="12.75">
      <c r="A327" s="18"/>
    </row>
    <row r="328" ht="12.75">
      <c r="A328" s="18"/>
    </row>
    <row r="329" ht="12.75">
      <c r="A329" s="18"/>
    </row>
    <row r="330" ht="12.75">
      <c r="A330" s="18"/>
    </row>
    <row r="331" ht="12.75">
      <c r="A331" s="18"/>
    </row>
    <row r="332" ht="12.75">
      <c r="A332" s="18"/>
    </row>
    <row r="333" ht="12.75">
      <c r="A333" s="18"/>
    </row>
    <row r="334" ht="12.75">
      <c r="A334" s="18"/>
    </row>
    <row r="335" ht="12.75">
      <c r="A335" s="18"/>
    </row>
    <row r="336" ht="12.75">
      <c r="A336" s="18"/>
    </row>
    <row r="337" ht="12.75">
      <c r="A337" s="18"/>
    </row>
    <row r="338" ht="12.75">
      <c r="A338" s="18"/>
    </row>
    <row r="339" ht="12.75">
      <c r="A339" s="18"/>
    </row>
    <row r="340" ht="12.75">
      <c r="A340" s="18"/>
    </row>
    <row r="341" ht="12.75">
      <c r="A341" s="18"/>
    </row>
    <row r="342" ht="12.75">
      <c r="A342" s="18"/>
    </row>
    <row r="343" ht="12.75">
      <c r="A343" s="18"/>
    </row>
    <row r="344" ht="12.75">
      <c r="A344" s="18"/>
    </row>
    <row r="345" ht="12.75">
      <c r="A345" s="18"/>
    </row>
    <row r="346" ht="12.75">
      <c r="A346" s="18"/>
    </row>
    <row r="347" ht="12.75">
      <c r="A347" s="18"/>
    </row>
    <row r="348" ht="12.75">
      <c r="A348" s="18"/>
    </row>
    <row r="349" ht="12.75">
      <c r="A349" s="18"/>
    </row>
    <row r="350" ht="12.75">
      <c r="A350" s="18"/>
    </row>
    <row r="351" ht="12.75">
      <c r="A351" s="18"/>
    </row>
    <row r="352" ht="12.75">
      <c r="A352" s="18"/>
    </row>
    <row r="353" ht="12.75">
      <c r="A353" s="18"/>
    </row>
    <row r="354" ht="12.75">
      <c r="A354" s="18"/>
    </row>
    <row r="355" ht="12.75">
      <c r="A355" s="18"/>
    </row>
    <row r="356" ht="12.75">
      <c r="A356" s="18"/>
    </row>
    <row r="357" ht="12.75">
      <c r="A357" s="18"/>
    </row>
    <row r="358" ht="12.75">
      <c r="A358" s="18"/>
    </row>
    <row r="359" ht="12.75">
      <c r="A359" s="18"/>
    </row>
    <row r="360" ht="12.75">
      <c r="A360" s="18"/>
    </row>
    <row r="361" ht="12.75">
      <c r="A361" s="18"/>
    </row>
    <row r="362" ht="12.75">
      <c r="A362" s="18"/>
    </row>
    <row r="363" ht="12.75">
      <c r="A363" s="18"/>
    </row>
    <row r="364" ht="12.75">
      <c r="A364" s="18"/>
    </row>
    <row r="365" ht="12.75">
      <c r="A365" s="18"/>
    </row>
    <row r="366" ht="12.75">
      <c r="A366" s="18"/>
    </row>
    <row r="367" ht="12.75">
      <c r="A367" s="18"/>
    </row>
    <row r="368" ht="12.75">
      <c r="A368" s="18"/>
    </row>
    <row r="369" ht="12.75">
      <c r="A369" s="18"/>
    </row>
    <row r="370" ht="12.75">
      <c r="A370" s="18"/>
    </row>
    <row r="371" ht="12.75">
      <c r="A371" s="18"/>
    </row>
    <row r="372" ht="12.75">
      <c r="A372" s="18"/>
    </row>
    <row r="373" ht="12.75">
      <c r="A373" s="18"/>
    </row>
    <row r="374" ht="12.75">
      <c r="A374" s="18"/>
    </row>
    <row r="375" ht="12.75">
      <c r="A375" s="18"/>
    </row>
    <row r="376" ht="12.75">
      <c r="A376" s="18"/>
    </row>
    <row r="377" ht="12.75">
      <c r="A377" s="18"/>
    </row>
    <row r="378" ht="12.75">
      <c r="A378" s="18"/>
    </row>
    <row r="379" ht="12.75">
      <c r="A379" s="18"/>
    </row>
    <row r="380" ht="12.75">
      <c r="A380" s="18"/>
    </row>
    <row r="381" ht="12.75">
      <c r="A381" s="18"/>
    </row>
    <row r="382" ht="12.75">
      <c r="A382" s="18"/>
    </row>
    <row r="383" ht="12.75">
      <c r="A383" s="18"/>
    </row>
    <row r="384" ht="12.75">
      <c r="A384" s="18"/>
    </row>
    <row r="385" ht="12.75">
      <c r="A385" s="18"/>
    </row>
    <row r="386" ht="12.75">
      <c r="A386" s="18"/>
    </row>
    <row r="387" ht="12.75">
      <c r="A387" s="18"/>
    </row>
    <row r="388" ht="12.75">
      <c r="A388" s="18"/>
    </row>
    <row r="389" ht="12.75">
      <c r="A389" s="18"/>
    </row>
    <row r="390" ht="12.75">
      <c r="A390" s="18"/>
    </row>
    <row r="391" ht="12.75">
      <c r="A391" s="18"/>
    </row>
    <row r="392" ht="12.75">
      <c r="A392" s="18"/>
    </row>
    <row r="393" ht="12.75">
      <c r="A393" s="18"/>
    </row>
    <row r="394" ht="12.75">
      <c r="A394" s="18"/>
    </row>
    <row r="395" ht="12.75">
      <c r="A395" s="18"/>
    </row>
    <row r="396" ht="12.75">
      <c r="A396" s="18"/>
    </row>
    <row r="397" ht="12.75">
      <c r="A397" s="18"/>
    </row>
    <row r="398" ht="12.75">
      <c r="A398" s="18"/>
    </row>
    <row r="399" ht="12.75">
      <c r="A399" s="18"/>
    </row>
    <row r="400" ht="12.75">
      <c r="A400" s="18"/>
    </row>
    <row r="401" ht="12.75">
      <c r="A401" s="18"/>
    </row>
    <row r="402" ht="12.75">
      <c r="A402" s="18"/>
    </row>
    <row r="403" ht="12.75">
      <c r="A403" s="18"/>
    </row>
    <row r="404" ht="12.75">
      <c r="A404" s="18"/>
    </row>
    <row r="405" ht="12.75">
      <c r="A405" s="18"/>
    </row>
    <row r="406" ht="12.75">
      <c r="A406" s="18"/>
    </row>
    <row r="407" ht="12.75">
      <c r="A407" s="18"/>
    </row>
    <row r="408" ht="12.75">
      <c r="A408" s="18"/>
    </row>
    <row r="409" ht="12.75">
      <c r="A409" s="18"/>
    </row>
    <row r="410" ht="12.75">
      <c r="A410" s="18"/>
    </row>
    <row r="411" ht="12.75">
      <c r="A411" s="18"/>
    </row>
    <row r="412" ht="12.75">
      <c r="A412" s="18"/>
    </row>
    <row r="413" ht="12.75">
      <c r="A413" s="18"/>
    </row>
    <row r="414" ht="12.75">
      <c r="A414" s="18"/>
    </row>
    <row r="415" ht="12.75">
      <c r="A415" s="18"/>
    </row>
    <row r="416" ht="12.75">
      <c r="A416" s="18"/>
    </row>
    <row r="417" ht="12.75">
      <c r="A417" s="18"/>
    </row>
    <row r="418" ht="12.75">
      <c r="A418" s="18"/>
    </row>
    <row r="419" ht="12.75">
      <c r="A419" s="18"/>
    </row>
    <row r="420" ht="12.75">
      <c r="A420" s="18"/>
    </row>
    <row r="421" ht="12.75">
      <c r="A421" s="18"/>
    </row>
    <row r="422" ht="12.75">
      <c r="A422" s="18"/>
    </row>
    <row r="423" ht="12.75">
      <c r="A423" s="18"/>
    </row>
    <row r="424" ht="12.75">
      <c r="A424" s="18"/>
    </row>
    <row r="425" ht="12.75">
      <c r="A425" s="18"/>
    </row>
    <row r="426" ht="12.75">
      <c r="A426" s="18"/>
    </row>
    <row r="427" ht="12.75">
      <c r="A427" s="18"/>
    </row>
    <row r="428" ht="12.75">
      <c r="A428" s="18"/>
    </row>
    <row r="429" ht="12.75">
      <c r="A429" s="18"/>
    </row>
    <row r="430" ht="12.75">
      <c r="A430" s="18"/>
    </row>
    <row r="431" ht="12.75">
      <c r="A431" s="18"/>
    </row>
    <row r="432" ht="12.75">
      <c r="A432" s="18"/>
    </row>
    <row r="433" ht="12.75">
      <c r="A433" s="18"/>
    </row>
    <row r="434" ht="12.75">
      <c r="A434" s="18"/>
    </row>
    <row r="435" ht="12.75">
      <c r="A435" s="18"/>
    </row>
    <row r="436" ht="12.75">
      <c r="A436" s="18"/>
    </row>
    <row r="437" ht="12.75">
      <c r="A437" s="18"/>
    </row>
    <row r="438" ht="12.75">
      <c r="A438" s="18"/>
    </row>
    <row r="439" ht="12.75">
      <c r="A439" s="18"/>
    </row>
    <row r="440" ht="12.75">
      <c r="A440" s="18"/>
    </row>
    <row r="441" ht="12.75">
      <c r="A441" s="18"/>
    </row>
    <row r="442" ht="12.75">
      <c r="A442" s="18"/>
    </row>
    <row r="443" ht="12.75">
      <c r="A443" s="18"/>
    </row>
    <row r="444" ht="12.75">
      <c r="A444" s="18"/>
    </row>
    <row r="445" ht="12.75">
      <c r="A445" s="18"/>
    </row>
    <row r="446" ht="12.75">
      <c r="A446" s="18"/>
    </row>
    <row r="447" ht="12.75">
      <c r="A447" s="18"/>
    </row>
    <row r="448" ht="12.75">
      <c r="A448" s="18"/>
    </row>
    <row r="449" ht="12.75">
      <c r="A449" s="18"/>
    </row>
    <row r="450" ht="12.75">
      <c r="A450" s="18"/>
    </row>
    <row r="451" ht="12.75">
      <c r="A451" s="18"/>
    </row>
    <row r="452" ht="12.75">
      <c r="A452" s="18"/>
    </row>
    <row r="453" ht="12.75">
      <c r="A453" s="18"/>
    </row>
    <row r="454" ht="12.75">
      <c r="A454" s="18"/>
    </row>
    <row r="455" ht="12.75">
      <c r="A455" s="18"/>
    </row>
    <row r="456" ht="12.75">
      <c r="A456" s="18"/>
    </row>
    <row r="457" ht="12.75">
      <c r="A457" s="18"/>
    </row>
    <row r="458" ht="12.75">
      <c r="A458" s="18"/>
    </row>
    <row r="459" ht="12.75">
      <c r="A459" s="18"/>
    </row>
    <row r="460" ht="12.75">
      <c r="A460" s="18"/>
    </row>
    <row r="461" ht="12.75">
      <c r="A461" s="18"/>
    </row>
    <row r="462" ht="12.75">
      <c r="A462" s="18"/>
    </row>
    <row r="463" ht="12.75">
      <c r="A463" s="18"/>
    </row>
    <row r="464" ht="12.75">
      <c r="A464" s="18"/>
    </row>
    <row r="465" ht="12.75">
      <c r="A465" s="18"/>
    </row>
    <row r="466" ht="12.75">
      <c r="A466" s="18"/>
    </row>
    <row r="467" ht="12.75">
      <c r="A467" s="18"/>
    </row>
    <row r="468" ht="12.75">
      <c r="A468" s="18"/>
    </row>
    <row r="469" ht="12.75">
      <c r="A469" s="18"/>
    </row>
    <row r="470" ht="12.75">
      <c r="A470" s="18"/>
    </row>
    <row r="471" ht="12.75">
      <c r="A471" s="18"/>
    </row>
    <row r="472" ht="12.75">
      <c r="A472" s="18"/>
    </row>
    <row r="473" ht="12.75">
      <c r="A473" s="18"/>
    </row>
    <row r="474" ht="12.75">
      <c r="A474" s="18"/>
    </row>
    <row r="475" ht="12.75">
      <c r="A475" s="18"/>
    </row>
    <row r="476" ht="12.75">
      <c r="A476" s="18"/>
    </row>
    <row r="477" ht="12.75">
      <c r="A477" s="18"/>
    </row>
    <row r="478" ht="12.75">
      <c r="A478" s="18"/>
    </row>
    <row r="479" ht="12.75">
      <c r="A479" s="18"/>
    </row>
    <row r="480" ht="12.75">
      <c r="A480" s="18"/>
    </row>
    <row r="481" ht="12.75">
      <c r="A481" s="18"/>
    </row>
    <row r="482" ht="12.75">
      <c r="A482" s="18"/>
    </row>
    <row r="483" ht="12.75">
      <c r="A483" s="18"/>
    </row>
    <row r="484" ht="12.75">
      <c r="A484" s="18"/>
    </row>
    <row r="485" ht="12.75">
      <c r="A485" s="18"/>
    </row>
    <row r="486" ht="12.75">
      <c r="A486" s="18"/>
    </row>
    <row r="487" ht="12.75">
      <c r="A487" s="18"/>
    </row>
    <row r="488" ht="12.75">
      <c r="A488" s="18"/>
    </row>
    <row r="489" ht="12.75">
      <c r="A489" s="18"/>
    </row>
    <row r="490" ht="12.75">
      <c r="A490" s="18"/>
    </row>
    <row r="491" ht="12.75">
      <c r="A491" s="18"/>
    </row>
    <row r="492" ht="12.75">
      <c r="A492" s="18"/>
    </row>
    <row r="493" ht="12.75">
      <c r="A493" s="18"/>
    </row>
    <row r="494" ht="12.75">
      <c r="A494" s="18"/>
    </row>
    <row r="495" ht="12.75">
      <c r="A495" s="18"/>
    </row>
    <row r="496" ht="12.75">
      <c r="A496" s="18"/>
    </row>
    <row r="497" ht="12.75">
      <c r="A497" s="18"/>
    </row>
    <row r="498" ht="12.75">
      <c r="A498" s="18"/>
    </row>
    <row r="499" ht="12.75">
      <c r="A499" s="18"/>
    </row>
    <row r="500" ht="12.75">
      <c r="A500" s="18"/>
    </row>
    <row r="501" ht="12.75">
      <c r="A501" s="18"/>
    </row>
    <row r="502" ht="12.75">
      <c r="A502" s="18"/>
    </row>
    <row r="503" ht="12.75">
      <c r="A503" s="18"/>
    </row>
    <row r="504" ht="12.75">
      <c r="A504" s="18"/>
    </row>
    <row r="505" ht="12.75">
      <c r="A505" s="18"/>
    </row>
    <row r="506" ht="12.75">
      <c r="A506" s="18"/>
    </row>
    <row r="507" ht="12.75">
      <c r="A507" s="18"/>
    </row>
    <row r="508" ht="12.75">
      <c r="A508" s="18"/>
    </row>
    <row r="509" ht="12.75">
      <c r="A509" s="18"/>
    </row>
    <row r="510" ht="12.75">
      <c r="A510" s="18"/>
    </row>
    <row r="511" ht="12.75">
      <c r="A511" s="18"/>
    </row>
    <row r="512" ht="12.75">
      <c r="A512" s="18"/>
    </row>
    <row r="513" ht="12.75">
      <c r="A513" s="18"/>
    </row>
    <row r="514" ht="12.75">
      <c r="A514" s="18"/>
    </row>
    <row r="515" ht="12.75">
      <c r="A515" s="18"/>
    </row>
    <row r="516" ht="12.75">
      <c r="A516" s="18"/>
    </row>
    <row r="517" ht="12.75">
      <c r="A517" s="18"/>
    </row>
    <row r="518" ht="12.75">
      <c r="A518" s="18"/>
    </row>
    <row r="519" ht="12.75">
      <c r="A519" s="18"/>
    </row>
    <row r="520" ht="12.75">
      <c r="A520" s="18"/>
    </row>
    <row r="521" ht="12.75">
      <c r="A521" s="18"/>
    </row>
    <row r="522" ht="12.75">
      <c r="A522" s="18"/>
    </row>
    <row r="523" ht="12.75">
      <c r="A523" s="18"/>
    </row>
    <row r="524" ht="12.75">
      <c r="A524" s="18"/>
    </row>
    <row r="525" ht="12.75">
      <c r="A525" s="18"/>
    </row>
    <row r="526" ht="12.75">
      <c r="A526" s="18"/>
    </row>
    <row r="527" ht="12.75">
      <c r="A527" s="18"/>
    </row>
    <row r="528" ht="12.75">
      <c r="A528" s="18"/>
    </row>
    <row r="529" ht="12.75">
      <c r="A529" s="18"/>
    </row>
    <row r="530" ht="12.75">
      <c r="A530" s="18"/>
    </row>
    <row r="531" ht="12.75">
      <c r="A531" s="18"/>
    </row>
    <row r="532" ht="12.75">
      <c r="A532" s="18"/>
    </row>
    <row r="533" ht="12.75">
      <c r="A533" s="18"/>
    </row>
    <row r="534" ht="12.75">
      <c r="A534" s="18"/>
    </row>
    <row r="535" ht="12.75">
      <c r="A535" s="18"/>
    </row>
    <row r="536" ht="12.75">
      <c r="A536" s="18"/>
    </row>
    <row r="537" ht="12.75">
      <c r="A537" s="18"/>
    </row>
    <row r="538" ht="12.75">
      <c r="A538" s="18"/>
    </row>
    <row r="539" ht="12.75">
      <c r="A539" s="18"/>
    </row>
    <row r="540" ht="12.75">
      <c r="A540" s="18"/>
    </row>
    <row r="541" ht="12.75">
      <c r="A541" s="18"/>
    </row>
    <row r="542" ht="12.75">
      <c r="A542" s="18"/>
    </row>
    <row r="543" ht="12.75">
      <c r="A543" s="18"/>
    </row>
    <row r="544" ht="12.75">
      <c r="A544" s="18"/>
    </row>
    <row r="545" ht="12.75">
      <c r="A545" s="18"/>
    </row>
    <row r="546" ht="12.75">
      <c r="A546" s="18"/>
    </row>
    <row r="547" ht="12.75">
      <c r="A547" s="18"/>
    </row>
    <row r="548" ht="12.75">
      <c r="A548" s="18"/>
    </row>
    <row r="549" ht="12.75">
      <c r="A549" s="18"/>
    </row>
    <row r="550" ht="12.75">
      <c r="A550" s="18"/>
    </row>
    <row r="551" ht="12.75">
      <c r="A551" s="18"/>
    </row>
    <row r="552" ht="12.75">
      <c r="A552" s="18"/>
    </row>
    <row r="553" ht="12.75">
      <c r="A553" s="18"/>
    </row>
    <row r="554" ht="12.75">
      <c r="A554" s="18"/>
    </row>
    <row r="555" ht="12.75">
      <c r="A555" s="18"/>
    </row>
    <row r="556" ht="12.75">
      <c r="A556" s="18"/>
    </row>
    <row r="557" ht="12.75">
      <c r="A557" s="18"/>
    </row>
    <row r="558" ht="12.75">
      <c r="A558" s="18"/>
    </row>
    <row r="559" ht="12.75">
      <c r="A559" s="18"/>
    </row>
    <row r="560" ht="12.75">
      <c r="A560" s="18"/>
    </row>
    <row r="561" ht="12.75">
      <c r="A561" s="18"/>
    </row>
    <row r="562" ht="12.75">
      <c r="A562" s="18"/>
    </row>
    <row r="563" ht="12.75">
      <c r="A563" s="18"/>
    </row>
    <row r="564" ht="12.75">
      <c r="A564" s="18"/>
    </row>
    <row r="565" ht="12.75">
      <c r="A565" s="18"/>
    </row>
    <row r="566" ht="12.75">
      <c r="A566" s="18"/>
    </row>
    <row r="567" ht="12.75">
      <c r="A567" s="18"/>
    </row>
    <row r="568" ht="12.75">
      <c r="A568" s="18"/>
    </row>
    <row r="569" ht="12.75">
      <c r="A569" s="18"/>
    </row>
    <row r="570" ht="12.75">
      <c r="A570" s="18"/>
    </row>
    <row r="571" ht="12.75">
      <c r="A571" s="18"/>
    </row>
    <row r="572" ht="12.75">
      <c r="A572" s="18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72"/>
  <sheetViews>
    <sheetView zoomScalePageLayoutView="0" workbookViewId="0" topLeftCell="A1">
      <selection activeCell="A103" sqref="A103"/>
    </sheetView>
  </sheetViews>
  <sheetFormatPr defaultColWidth="9.00390625" defaultRowHeight="12.75"/>
  <sheetData>
    <row r="1" spans="1:2" ht="12.75">
      <c r="A1" s="18">
        <v>14</v>
      </c>
      <c r="B1">
        <v>100</v>
      </c>
    </row>
    <row r="2" spans="1:2" ht="12.75">
      <c r="A2" s="18">
        <v>14.08</v>
      </c>
      <c r="B2">
        <f>B1-1</f>
        <v>99</v>
      </c>
    </row>
    <row r="3" spans="1:2" ht="12.75">
      <c r="A3" s="18">
        <v>14.16</v>
      </c>
      <c r="B3">
        <f aca="true" t="shared" si="0" ref="B3:B66">B2-1</f>
        <v>98</v>
      </c>
    </row>
    <row r="4" spans="1:2" ht="12.75">
      <c r="A4" s="18">
        <v>14.24</v>
      </c>
      <c r="B4">
        <f t="shared" si="0"/>
        <v>97</v>
      </c>
    </row>
    <row r="5" spans="1:2" ht="12.75">
      <c r="A5" s="18">
        <v>14.32</v>
      </c>
      <c r="B5">
        <f t="shared" si="0"/>
        <v>96</v>
      </c>
    </row>
    <row r="6" spans="1:2" ht="12.75">
      <c r="A6" s="18">
        <v>14.4</v>
      </c>
      <c r="B6">
        <f t="shared" si="0"/>
        <v>95</v>
      </c>
    </row>
    <row r="7" spans="1:2" ht="12.75">
      <c r="A7" s="18">
        <v>14.48</v>
      </c>
      <c r="B7">
        <f t="shared" si="0"/>
        <v>94</v>
      </c>
    </row>
    <row r="8" spans="1:2" ht="12.75">
      <c r="A8" s="18">
        <v>14.56</v>
      </c>
      <c r="B8">
        <f t="shared" si="0"/>
        <v>93</v>
      </c>
    </row>
    <row r="9" spans="1:2" ht="12.75">
      <c r="A9" s="18">
        <v>15.04</v>
      </c>
      <c r="B9">
        <f t="shared" si="0"/>
        <v>92</v>
      </c>
    </row>
    <row r="10" spans="1:2" ht="12.75">
      <c r="A10" s="18">
        <v>15.12</v>
      </c>
      <c r="B10">
        <f t="shared" si="0"/>
        <v>91</v>
      </c>
    </row>
    <row r="11" spans="1:2" ht="12.75">
      <c r="A11" s="18">
        <v>15.2</v>
      </c>
      <c r="B11">
        <f t="shared" si="0"/>
        <v>90</v>
      </c>
    </row>
    <row r="12" spans="1:2" ht="12.75">
      <c r="A12" s="18">
        <v>15.28</v>
      </c>
      <c r="B12">
        <f t="shared" si="0"/>
        <v>89</v>
      </c>
    </row>
    <row r="13" spans="1:2" ht="12.75">
      <c r="A13" s="18">
        <v>15.36</v>
      </c>
      <c r="B13">
        <f t="shared" si="0"/>
        <v>88</v>
      </c>
    </row>
    <row r="14" spans="1:2" ht="12.75">
      <c r="A14" s="18">
        <v>15.44</v>
      </c>
      <c r="B14">
        <f t="shared" si="0"/>
        <v>87</v>
      </c>
    </row>
    <row r="15" spans="1:2" ht="12.75">
      <c r="A15" s="18">
        <v>15.52</v>
      </c>
      <c r="B15">
        <f t="shared" si="0"/>
        <v>86</v>
      </c>
    </row>
    <row r="16" spans="1:2" ht="12.75">
      <c r="A16" s="18">
        <v>16</v>
      </c>
      <c r="B16">
        <f t="shared" si="0"/>
        <v>85</v>
      </c>
    </row>
    <row r="17" spans="1:2" ht="12.75">
      <c r="A17" s="18">
        <v>16.08</v>
      </c>
      <c r="B17">
        <f t="shared" si="0"/>
        <v>84</v>
      </c>
    </row>
    <row r="18" spans="1:2" ht="12.75">
      <c r="A18" s="18">
        <v>16.16</v>
      </c>
      <c r="B18">
        <f t="shared" si="0"/>
        <v>83</v>
      </c>
    </row>
    <row r="19" spans="1:2" ht="12.75">
      <c r="A19" s="18">
        <v>16.24</v>
      </c>
      <c r="B19">
        <f t="shared" si="0"/>
        <v>82</v>
      </c>
    </row>
    <row r="20" spans="1:2" ht="12.75">
      <c r="A20" s="18">
        <v>16.32</v>
      </c>
      <c r="B20">
        <f t="shared" si="0"/>
        <v>81</v>
      </c>
    </row>
    <row r="21" spans="1:2" ht="12.75">
      <c r="A21" s="18">
        <v>16.4</v>
      </c>
      <c r="B21">
        <f t="shared" si="0"/>
        <v>80</v>
      </c>
    </row>
    <row r="22" spans="1:2" ht="12.75">
      <c r="A22" s="18">
        <v>16.48</v>
      </c>
      <c r="B22">
        <f t="shared" si="0"/>
        <v>79</v>
      </c>
    </row>
    <row r="23" spans="1:2" ht="12.75">
      <c r="A23" s="18">
        <v>16.56</v>
      </c>
      <c r="B23">
        <f t="shared" si="0"/>
        <v>78</v>
      </c>
    </row>
    <row r="24" spans="1:2" ht="12.75">
      <c r="A24" s="18">
        <v>17.04</v>
      </c>
      <c r="B24">
        <f t="shared" si="0"/>
        <v>77</v>
      </c>
    </row>
    <row r="25" spans="1:2" ht="12.75">
      <c r="A25" s="18">
        <v>17.12</v>
      </c>
      <c r="B25">
        <f t="shared" si="0"/>
        <v>76</v>
      </c>
    </row>
    <row r="26" spans="1:2" ht="12.75">
      <c r="A26" s="18">
        <v>17.2</v>
      </c>
      <c r="B26">
        <f t="shared" si="0"/>
        <v>75</v>
      </c>
    </row>
    <row r="27" spans="1:2" ht="12.75">
      <c r="A27" s="18">
        <v>17.28</v>
      </c>
      <c r="B27">
        <f t="shared" si="0"/>
        <v>74</v>
      </c>
    </row>
    <row r="28" spans="1:2" ht="12.75">
      <c r="A28" s="18">
        <v>17.36</v>
      </c>
      <c r="B28">
        <f t="shared" si="0"/>
        <v>73</v>
      </c>
    </row>
    <row r="29" spans="1:2" ht="12.75">
      <c r="A29" s="18">
        <v>17.44</v>
      </c>
      <c r="B29">
        <f t="shared" si="0"/>
        <v>72</v>
      </c>
    </row>
    <row r="30" spans="1:2" ht="12.75">
      <c r="A30" s="18">
        <v>17.52</v>
      </c>
      <c r="B30">
        <f t="shared" si="0"/>
        <v>71</v>
      </c>
    </row>
    <row r="31" spans="1:2" ht="12.75">
      <c r="A31" s="18">
        <v>18</v>
      </c>
      <c r="B31">
        <f t="shared" si="0"/>
        <v>70</v>
      </c>
    </row>
    <row r="32" spans="1:2" ht="12.75">
      <c r="A32" s="18">
        <v>18.08</v>
      </c>
      <c r="B32">
        <f t="shared" si="0"/>
        <v>69</v>
      </c>
    </row>
    <row r="33" spans="1:2" ht="12.75">
      <c r="A33" s="18">
        <v>18.16</v>
      </c>
      <c r="B33">
        <f t="shared" si="0"/>
        <v>68</v>
      </c>
    </row>
    <row r="34" spans="1:2" ht="12.75">
      <c r="A34" s="18">
        <v>18.24</v>
      </c>
      <c r="B34">
        <f t="shared" si="0"/>
        <v>67</v>
      </c>
    </row>
    <row r="35" spans="1:2" ht="12.75">
      <c r="A35" s="18">
        <v>18.32</v>
      </c>
      <c r="B35">
        <f t="shared" si="0"/>
        <v>66</v>
      </c>
    </row>
    <row r="36" spans="1:2" ht="12.75">
      <c r="A36" s="18">
        <v>18.4</v>
      </c>
      <c r="B36">
        <f t="shared" si="0"/>
        <v>65</v>
      </c>
    </row>
    <row r="37" spans="1:2" ht="12.75">
      <c r="A37" s="18">
        <v>18.5</v>
      </c>
      <c r="B37">
        <f t="shared" si="0"/>
        <v>64</v>
      </c>
    </row>
    <row r="38" spans="1:2" ht="12.75">
      <c r="A38" s="18">
        <v>19</v>
      </c>
      <c r="B38">
        <f t="shared" si="0"/>
        <v>63</v>
      </c>
    </row>
    <row r="39" spans="1:2" ht="12.75">
      <c r="A39" s="18">
        <v>19.1</v>
      </c>
      <c r="B39">
        <f t="shared" si="0"/>
        <v>62</v>
      </c>
    </row>
    <row r="40" spans="1:2" ht="12.75">
      <c r="A40" s="18">
        <v>19.2</v>
      </c>
      <c r="B40">
        <f t="shared" si="0"/>
        <v>61</v>
      </c>
    </row>
    <row r="41" spans="1:2" ht="12.75">
      <c r="A41" s="18">
        <v>19.3</v>
      </c>
      <c r="B41">
        <f t="shared" si="0"/>
        <v>60</v>
      </c>
    </row>
    <row r="42" spans="1:2" ht="12.75">
      <c r="A42" s="18">
        <v>19.45</v>
      </c>
      <c r="B42">
        <f t="shared" si="0"/>
        <v>59</v>
      </c>
    </row>
    <row r="43" spans="1:2" ht="12.75">
      <c r="A43" s="18">
        <v>20</v>
      </c>
      <c r="B43">
        <f t="shared" si="0"/>
        <v>58</v>
      </c>
    </row>
    <row r="44" spans="1:2" ht="12.75">
      <c r="A44" s="18">
        <v>20.15</v>
      </c>
      <c r="B44">
        <f t="shared" si="0"/>
        <v>57</v>
      </c>
    </row>
    <row r="45" spans="1:2" ht="12.75">
      <c r="A45" s="18">
        <v>20.3</v>
      </c>
      <c r="B45">
        <f t="shared" si="0"/>
        <v>56</v>
      </c>
    </row>
    <row r="46" spans="1:2" ht="12.75">
      <c r="A46" s="18">
        <v>20.45</v>
      </c>
      <c r="B46">
        <f t="shared" si="0"/>
        <v>55</v>
      </c>
    </row>
    <row r="47" spans="1:2" ht="12.75">
      <c r="A47" s="18">
        <v>21</v>
      </c>
      <c r="B47">
        <f t="shared" si="0"/>
        <v>54</v>
      </c>
    </row>
    <row r="48" spans="1:2" ht="12.75">
      <c r="A48" s="18">
        <v>21.15</v>
      </c>
      <c r="B48">
        <f t="shared" si="0"/>
        <v>53</v>
      </c>
    </row>
    <row r="49" spans="1:2" ht="12.75">
      <c r="A49" s="18">
        <v>21.3</v>
      </c>
      <c r="B49">
        <f t="shared" si="0"/>
        <v>52</v>
      </c>
    </row>
    <row r="50" spans="1:2" ht="12.75">
      <c r="A50" s="18">
        <v>21.45</v>
      </c>
      <c r="B50">
        <f t="shared" si="0"/>
        <v>51</v>
      </c>
    </row>
    <row r="51" spans="1:2" ht="12.75">
      <c r="A51" s="18">
        <v>22</v>
      </c>
      <c r="B51">
        <f t="shared" si="0"/>
        <v>50</v>
      </c>
    </row>
    <row r="52" spans="1:2" ht="12.75">
      <c r="A52" s="18">
        <v>22.15</v>
      </c>
      <c r="B52">
        <f t="shared" si="0"/>
        <v>49</v>
      </c>
    </row>
    <row r="53" spans="1:2" ht="12.75">
      <c r="A53" s="18">
        <v>22.3</v>
      </c>
      <c r="B53">
        <f t="shared" si="0"/>
        <v>48</v>
      </c>
    </row>
    <row r="54" spans="1:2" ht="12.75">
      <c r="A54" s="18">
        <v>22.45</v>
      </c>
      <c r="B54">
        <f t="shared" si="0"/>
        <v>47</v>
      </c>
    </row>
    <row r="55" spans="1:2" ht="12.75">
      <c r="A55" s="18">
        <v>23</v>
      </c>
      <c r="B55">
        <f t="shared" si="0"/>
        <v>46</v>
      </c>
    </row>
    <row r="56" spans="1:2" ht="12.75">
      <c r="A56" s="18">
        <v>23.2</v>
      </c>
      <c r="B56">
        <f t="shared" si="0"/>
        <v>45</v>
      </c>
    </row>
    <row r="57" spans="1:2" ht="12.75">
      <c r="A57" s="18">
        <v>23.4</v>
      </c>
      <c r="B57">
        <f t="shared" si="0"/>
        <v>44</v>
      </c>
    </row>
    <row r="58" spans="1:2" ht="12.75">
      <c r="A58" s="18">
        <v>24</v>
      </c>
      <c r="B58">
        <f t="shared" si="0"/>
        <v>43</v>
      </c>
    </row>
    <row r="59" spans="1:2" ht="12.75">
      <c r="A59" s="18">
        <v>24.2</v>
      </c>
      <c r="B59">
        <f t="shared" si="0"/>
        <v>42</v>
      </c>
    </row>
    <row r="60" spans="1:2" ht="12.75">
      <c r="A60" s="18">
        <v>24.4</v>
      </c>
      <c r="B60">
        <f t="shared" si="0"/>
        <v>41</v>
      </c>
    </row>
    <row r="61" spans="1:2" ht="12.75">
      <c r="A61" s="18">
        <v>25</v>
      </c>
      <c r="B61">
        <f t="shared" si="0"/>
        <v>40</v>
      </c>
    </row>
    <row r="62" spans="1:2" ht="12.75">
      <c r="A62" s="18">
        <v>25.2</v>
      </c>
      <c r="B62">
        <f t="shared" si="0"/>
        <v>39</v>
      </c>
    </row>
    <row r="63" spans="1:2" ht="12.75">
      <c r="A63" s="18">
        <v>25.4</v>
      </c>
      <c r="B63">
        <f t="shared" si="0"/>
        <v>38</v>
      </c>
    </row>
    <row r="64" spans="1:2" ht="12.75">
      <c r="A64" s="18">
        <v>26</v>
      </c>
      <c r="B64">
        <f t="shared" si="0"/>
        <v>37</v>
      </c>
    </row>
    <row r="65" spans="1:2" ht="12.75">
      <c r="A65" s="18">
        <v>26.2</v>
      </c>
      <c r="B65">
        <f t="shared" si="0"/>
        <v>36</v>
      </c>
    </row>
    <row r="66" spans="1:2" ht="12.75">
      <c r="A66" s="18">
        <v>26.4</v>
      </c>
      <c r="B66">
        <f t="shared" si="0"/>
        <v>35</v>
      </c>
    </row>
    <row r="67" spans="1:2" ht="12.75">
      <c r="A67" s="18">
        <v>27</v>
      </c>
      <c r="B67">
        <f aca="true" t="shared" si="1" ref="B67:B100">B66-1</f>
        <v>34</v>
      </c>
    </row>
    <row r="68" spans="1:2" ht="12.75">
      <c r="A68" s="18">
        <v>27.25</v>
      </c>
      <c r="B68">
        <f t="shared" si="1"/>
        <v>33</v>
      </c>
    </row>
    <row r="69" spans="1:2" ht="12.75">
      <c r="A69" s="18">
        <v>27.5</v>
      </c>
      <c r="B69">
        <f t="shared" si="1"/>
        <v>32</v>
      </c>
    </row>
    <row r="70" spans="1:2" ht="12.75">
      <c r="A70" s="18">
        <v>28.15</v>
      </c>
      <c r="B70">
        <f t="shared" si="1"/>
        <v>31</v>
      </c>
    </row>
    <row r="71" spans="1:2" ht="12.75">
      <c r="A71" s="18">
        <v>28.4</v>
      </c>
      <c r="B71">
        <f t="shared" si="1"/>
        <v>30</v>
      </c>
    </row>
    <row r="72" spans="1:2" ht="12.75">
      <c r="A72" s="18">
        <v>29.05</v>
      </c>
      <c r="B72">
        <f t="shared" si="1"/>
        <v>29</v>
      </c>
    </row>
    <row r="73" spans="1:2" ht="12.75">
      <c r="A73" s="18">
        <v>29.3</v>
      </c>
      <c r="B73">
        <f t="shared" si="1"/>
        <v>28</v>
      </c>
    </row>
    <row r="74" spans="1:2" ht="12.75">
      <c r="A74" s="18">
        <v>29.55</v>
      </c>
      <c r="B74">
        <f t="shared" si="1"/>
        <v>27</v>
      </c>
    </row>
    <row r="75" spans="1:2" ht="12.75">
      <c r="A75" s="18">
        <v>30.2</v>
      </c>
      <c r="B75">
        <f t="shared" si="1"/>
        <v>26</v>
      </c>
    </row>
    <row r="76" spans="1:2" ht="12.75">
      <c r="A76" s="18">
        <v>30.45</v>
      </c>
      <c r="B76">
        <f t="shared" si="1"/>
        <v>25</v>
      </c>
    </row>
    <row r="77" spans="1:2" ht="12.75">
      <c r="A77" s="18">
        <v>31.1</v>
      </c>
      <c r="B77">
        <f t="shared" si="1"/>
        <v>24</v>
      </c>
    </row>
    <row r="78" spans="1:2" ht="12.75">
      <c r="A78" s="18">
        <v>31.35</v>
      </c>
      <c r="B78">
        <f t="shared" si="1"/>
        <v>23</v>
      </c>
    </row>
    <row r="79" spans="1:2" ht="12.75">
      <c r="A79" s="18">
        <v>32</v>
      </c>
      <c r="B79">
        <f t="shared" si="1"/>
        <v>22</v>
      </c>
    </row>
    <row r="80" spans="1:2" ht="12.75">
      <c r="A80" s="18">
        <v>32.3</v>
      </c>
      <c r="B80">
        <f t="shared" si="1"/>
        <v>21</v>
      </c>
    </row>
    <row r="81" spans="1:2" ht="12.75">
      <c r="A81" s="18">
        <v>33</v>
      </c>
      <c r="B81">
        <f t="shared" si="1"/>
        <v>20</v>
      </c>
    </row>
    <row r="82" spans="1:2" ht="12.75">
      <c r="A82" s="18">
        <v>33.4</v>
      </c>
      <c r="B82">
        <f t="shared" si="1"/>
        <v>19</v>
      </c>
    </row>
    <row r="83" spans="1:2" ht="12.75">
      <c r="A83" s="18">
        <v>34.2</v>
      </c>
      <c r="B83">
        <f t="shared" si="1"/>
        <v>18</v>
      </c>
    </row>
    <row r="84" spans="1:2" ht="12.75">
      <c r="A84" s="18">
        <v>35</v>
      </c>
      <c r="B84">
        <f t="shared" si="1"/>
        <v>17</v>
      </c>
    </row>
    <row r="85" spans="1:2" ht="12.75">
      <c r="A85" s="18">
        <v>35.4</v>
      </c>
      <c r="B85">
        <f t="shared" si="1"/>
        <v>16</v>
      </c>
    </row>
    <row r="86" spans="1:2" ht="12.75">
      <c r="A86" s="18">
        <v>36.2</v>
      </c>
      <c r="B86">
        <f t="shared" si="1"/>
        <v>15</v>
      </c>
    </row>
    <row r="87" spans="1:2" ht="12.75">
      <c r="A87" s="18">
        <v>37</v>
      </c>
      <c r="B87">
        <f t="shared" si="1"/>
        <v>14</v>
      </c>
    </row>
    <row r="88" spans="1:2" ht="12.75">
      <c r="A88" s="18">
        <v>37.4</v>
      </c>
      <c r="B88">
        <f t="shared" si="1"/>
        <v>13</v>
      </c>
    </row>
    <row r="89" spans="1:2" ht="12.75">
      <c r="A89" s="18">
        <v>38.2</v>
      </c>
      <c r="B89">
        <f t="shared" si="1"/>
        <v>12</v>
      </c>
    </row>
    <row r="90" spans="1:2" ht="12.75">
      <c r="A90" s="18">
        <v>39</v>
      </c>
      <c r="B90">
        <f t="shared" si="1"/>
        <v>11</v>
      </c>
    </row>
    <row r="91" spans="1:2" ht="12.75">
      <c r="A91" s="18">
        <v>40</v>
      </c>
      <c r="B91">
        <f t="shared" si="1"/>
        <v>10</v>
      </c>
    </row>
    <row r="92" spans="1:2" ht="12.75">
      <c r="A92" s="18">
        <v>41</v>
      </c>
      <c r="B92">
        <f t="shared" si="1"/>
        <v>9</v>
      </c>
    </row>
    <row r="93" spans="1:2" ht="12.75">
      <c r="A93" s="18">
        <v>42</v>
      </c>
      <c r="B93">
        <f t="shared" si="1"/>
        <v>8</v>
      </c>
    </row>
    <row r="94" spans="1:2" ht="12.75">
      <c r="A94" s="18">
        <v>43</v>
      </c>
      <c r="B94">
        <f t="shared" si="1"/>
        <v>7</v>
      </c>
    </row>
    <row r="95" spans="1:2" ht="12.75">
      <c r="A95" s="18">
        <v>44</v>
      </c>
      <c r="B95">
        <f t="shared" si="1"/>
        <v>6</v>
      </c>
    </row>
    <row r="96" spans="1:2" ht="12.75">
      <c r="A96" s="18">
        <v>45</v>
      </c>
      <c r="B96">
        <f t="shared" si="1"/>
        <v>5</v>
      </c>
    </row>
    <row r="97" spans="1:2" ht="12.75">
      <c r="A97" s="18">
        <v>46.3</v>
      </c>
      <c r="B97">
        <f t="shared" si="1"/>
        <v>4</v>
      </c>
    </row>
    <row r="98" spans="1:2" ht="12.75">
      <c r="A98" s="18">
        <v>48</v>
      </c>
      <c r="B98">
        <f t="shared" si="1"/>
        <v>3</v>
      </c>
    </row>
    <row r="99" spans="1:2" ht="12.75">
      <c r="A99" s="18">
        <v>50</v>
      </c>
      <c r="B99">
        <f t="shared" si="1"/>
        <v>2</v>
      </c>
    </row>
    <row r="100" spans="1:2" ht="12.75">
      <c r="A100" s="18">
        <v>53</v>
      </c>
      <c r="B100">
        <f t="shared" si="1"/>
        <v>1</v>
      </c>
    </row>
    <row r="101" ht="12.75">
      <c r="A101" s="18"/>
    </row>
    <row r="102" ht="12.75">
      <c r="A102" s="18"/>
    </row>
    <row r="103" ht="12.75">
      <c r="A103" s="18"/>
    </row>
    <row r="104" ht="12.75">
      <c r="A104" s="18"/>
    </row>
    <row r="105" ht="12.75">
      <c r="A105" s="18"/>
    </row>
    <row r="106" ht="12.75">
      <c r="A106" s="18"/>
    </row>
    <row r="107" ht="12.75">
      <c r="A107" s="18"/>
    </row>
    <row r="108" ht="12.75">
      <c r="A108" s="18"/>
    </row>
    <row r="109" ht="12.75">
      <c r="A109" s="18"/>
    </row>
    <row r="110" ht="12.75">
      <c r="A110" s="18"/>
    </row>
    <row r="111" ht="12.75">
      <c r="A111" s="18"/>
    </row>
    <row r="112" ht="12.75">
      <c r="A112" s="18"/>
    </row>
    <row r="113" ht="12.75">
      <c r="A113" s="18"/>
    </row>
    <row r="114" ht="12.75">
      <c r="A114" s="18"/>
    </row>
    <row r="115" ht="12.75">
      <c r="A115" s="18"/>
    </row>
    <row r="116" ht="12.75">
      <c r="A116" s="18"/>
    </row>
    <row r="117" ht="12.75">
      <c r="A117" s="18"/>
    </row>
    <row r="118" ht="12.75">
      <c r="A118" s="18"/>
    </row>
    <row r="119" ht="12.75">
      <c r="A119" s="18"/>
    </row>
    <row r="120" ht="12.75">
      <c r="A120" s="18"/>
    </row>
    <row r="121" ht="12.75">
      <c r="A121" s="18"/>
    </row>
    <row r="122" ht="12.75">
      <c r="A122" s="18"/>
    </row>
    <row r="123" ht="12.75">
      <c r="A123" s="18"/>
    </row>
    <row r="124" ht="12.75">
      <c r="A124" s="18"/>
    </row>
    <row r="125" ht="12.75">
      <c r="A125" s="18"/>
    </row>
    <row r="126" ht="12.75">
      <c r="A126" s="18"/>
    </row>
    <row r="127" ht="12.75">
      <c r="A127" s="18"/>
    </row>
    <row r="128" ht="12.75">
      <c r="A128" s="18"/>
    </row>
    <row r="129" ht="12.75">
      <c r="A129" s="18"/>
    </row>
    <row r="130" ht="12.75">
      <c r="A130" s="18"/>
    </row>
    <row r="131" ht="12.75">
      <c r="A131" s="18"/>
    </row>
    <row r="132" ht="12.75">
      <c r="A132" s="18"/>
    </row>
    <row r="133" ht="12.75">
      <c r="A133" s="18"/>
    </row>
    <row r="134" ht="12.75">
      <c r="A134" s="18"/>
    </row>
    <row r="135" ht="12.75">
      <c r="A135" s="18"/>
    </row>
    <row r="136" ht="12.75">
      <c r="A136" s="18"/>
    </row>
    <row r="137" ht="12.75">
      <c r="A137" s="18"/>
    </row>
    <row r="138" ht="12.75">
      <c r="A138" s="18"/>
    </row>
    <row r="139" ht="12.75">
      <c r="A139" s="18"/>
    </row>
    <row r="140" ht="12.75">
      <c r="A140" s="18"/>
    </row>
    <row r="141" ht="12.75">
      <c r="A141" s="18"/>
    </row>
    <row r="142" ht="12.75">
      <c r="A142" s="18"/>
    </row>
    <row r="143" ht="12.75">
      <c r="A143" s="18"/>
    </row>
    <row r="144" ht="12.75">
      <c r="A144" s="18"/>
    </row>
    <row r="145" ht="12.75">
      <c r="A145" s="18"/>
    </row>
    <row r="146" ht="12.75">
      <c r="A146" s="18"/>
    </row>
    <row r="147" ht="12.75">
      <c r="A147" s="18"/>
    </row>
    <row r="148" ht="12.75">
      <c r="A148" s="18"/>
    </row>
    <row r="149" ht="12.75">
      <c r="A149" s="18"/>
    </row>
    <row r="150" ht="12.75">
      <c r="A150" s="18"/>
    </row>
    <row r="151" ht="12.75">
      <c r="A151" s="18"/>
    </row>
    <row r="152" ht="12.75">
      <c r="A152" s="18"/>
    </row>
    <row r="153" ht="12.75">
      <c r="A153" s="18"/>
    </row>
    <row r="154" ht="12.75">
      <c r="A154" s="18"/>
    </row>
    <row r="155" ht="12.75">
      <c r="A155" s="18"/>
    </row>
    <row r="156" ht="12.75">
      <c r="A156" s="18"/>
    </row>
    <row r="157" ht="12.75">
      <c r="A157" s="18"/>
    </row>
    <row r="158" ht="12.75">
      <c r="A158" s="18"/>
    </row>
    <row r="159" ht="12.75">
      <c r="A159" s="18"/>
    </row>
    <row r="160" ht="12.75">
      <c r="A160" s="18"/>
    </row>
    <row r="161" ht="12.75">
      <c r="A161" s="18"/>
    </row>
    <row r="162" ht="12.75">
      <c r="A162" s="18"/>
    </row>
    <row r="163" ht="12.75">
      <c r="A163" s="18"/>
    </row>
    <row r="164" ht="12.75">
      <c r="A164" s="18"/>
    </row>
    <row r="165" ht="12.75">
      <c r="A165" s="18"/>
    </row>
    <row r="166" ht="12.75">
      <c r="A166" s="18"/>
    </row>
    <row r="167" ht="12.75">
      <c r="A167" s="18"/>
    </row>
    <row r="168" ht="12.75">
      <c r="A168" s="18"/>
    </row>
    <row r="169" ht="12.75">
      <c r="A169" s="18"/>
    </row>
    <row r="170" ht="12.75">
      <c r="A170" s="18"/>
    </row>
    <row r="171" ht="12.75">
      <c r="A171" s="18"/>
    </row>
    <row r="172" ht="12.75">
      <c r="A172" s="18"/>
    </row>
    <row r="173" ht="12.75">
      <c r="A173" s="18"/>
    </row>
    <row r="174" ht="12.75">
      <c r="A174" s="18"/>
    </row>
    <row r="175" ht="12.75">
      <c r="A175" s="18"/>
    </row>
    <row r="176" ht="12.75">
      <c r="A176" s="18"/>
    </row>
    <row r="177" ht="12.75">
      <c r="A177" s="18"/>
    </row>
    <row r="178" ht="12.75">
      <c r="A178" s="18"/>
    </row>
    <row r="179" ht="12.75">
      <c r="A179" s="18"/>
    </row>
    <row r="180" ht="12.75">
      <c r="A180" s="18"/>
    </row>
    <row r="181" ht="12.75">
      <c r="A181" s="18"/>
    </row>
    <row r="182" ht="12.75">
      <c r="A182" s="18"/>
    </row>
    <row r="183" ht="12.75">
      <c r="A183" s="18"/>
    </row>
    <row r="184" ht="12.75">
      <c r="A184" s="18"/>
    </row>
    <row r="185" ht="12.75">
      <c r="A185" s="18"/>
    </row>
    <row r="186" ht="12.75">
      <c r="A186" s="18"/>
    </row>
    <row r="187" ht="12.75">
      <c r="A187" s="18"/>
    </row>
    <row r="188" ht="12.75">
      <c r="A188" s="18"/>
    </row>
    <row r="189" ht="12.75">
      <c r="A189" s="18"/>
    </row>
    <row r="190" ht="12.75">
      <c r="A190" s="18"/>
    </row>
    <row r="191" ht="12.75">
      <c r="A191" s="18"/>
    </row>
    <row r="192" ht="12.75">
      <c r="A192" s="18"/>
    </row>
    <row r="193" ht="12.75">
      <c r="A193" s="18"/>
    </row>
    <row r="194" ht="12.75">
      <c r="A194" s="18"/>
    </row>
    <row r="195" ht="12.75">
      <c r="A195" s="18"/>
    </row>
    <row r="196" ht="12.75">
      <c r="A196" s="18"/>
    </row>
    <row r="197" ht="12.75">
      <c r="A197" s="18"/>
    </row>
    <row r="198" ht="12.75">
      <c r="A198" s="18"/>
    </row>
    <row r="199" ht="12.75">
      <c r="A199" s="18"/>
    </row>
    <row r="200" ht="12.75">
      <c r="A200" s="18"/>
    </row>
    <row r="201" ht="12.75">
      <c r="A201" s="18"/>
    </row>
    <row r="202" ht="12.75">
      <c r="A202" s="18"/>
    </row>
    <row r="203" ht="12.75">
      <c r="A203" s="18"/>
    </row>
    <row r="204" ht="12.75">
      <c r="A204" s="18"/>
    </row>
    <row r="205" ht="12.75">
      <c r="A205" s="18"/>
    </row>
    <row r="206" ht="12.75">
      <c r="A206" s="18"/>
    </row>
    <row r="207" ht="12.75">
      <c r="A207" s="18"/>
    </row>
    <row r="208" ht="12.75">
      <c r="A208" s="18"/>
    </row>
    <row r="209" ht="12.75">
      <c r="A209" s="18"/>
    </row>
    <row r="210" ht="12.75">
      <c r="A210" s="18"/>
    </row>
    <row r="211" ht="12.75">
      <c r="A211" s="18"/>
    </row>
    <row r="212" ht="12.75">
      <c r="A212" s="18"/>
    </row>
    <row r="213" ht="12.75">
      <c r="A213" s="18"/>
    </row>
    <row r="214" ht="12.75">
      <c r="A214" s="18"/>
    </row>
    <row r="215" ht="12.75">
      <c r="A215" s="18"/>
    </row>
    <row r="216" ht="12.75">
      <c r="A216" s="18"/>
    </row>
    <row r="217" ht="12.75">
      <c r="A217" s="18"/>
    </row>
    <row r="218" ht="12.75">
      <c r="A218" s="18"/>
    </row>
    <row r="219" ht="12.75">
      <c r="A219" s="18"/>
    </row>
    <row r="220" ht="12.75">
      <c r="A220" s="18"/>
    </row>
    <row r="221" ht="12.75">
      <c r="A221" s="18"/>
    </row>
    <row r="222" ht="12.75">
      <c r="A222" s="18"/>
    </row>
    <row r="223" ht="12.75">
      <c r="A223" s="18"/>
    </row>
    <row r="224" ht="12.75">
      <c r="A224" s="18"/>
    </row>
    <row r="225" ht="12.75">
      <c r="A225" s="18"/>
    </row>
    <row r="226" ht="12.75">
      <c r="A226" s="18"/>
    </row>
    <row r="227" ht="12.75">
      <c r="A227" s="18"/>
    </row>
    <row r="228" ht="12.75">
      <c r="A228" s="18"/>
    </row>
    <row r="229" ht="12.75">
      <c r="A229" s="18"/>
    </row>
    <row r="230" ht="12.75">
      <c r="A230" s="18"/>
    </row>
    <row r="231" ht="12.75">
      <c r="A231" s="18"/>
    </row>
    <row r="232" ht="12.75">
      <c r="A232" s="18"/>
    </row>
    <row r="233" ht="12.75">
      <c r="A233" s="18"/>
    </row>
    <row r="234" ht="12.75">
      <c r="A234" s="18"/>
    </row>
    <row r="235" ht="12.75">
      <c r="A235" s="18"/>
    </row>
    <row r="236" ht="12.75">
      <c r="A236" s="18"/>
    </row>
    <row r="237" ht="12.75">
      <c r="A237" s="18"/>
    </row>
    <row r="238" ht="12.75">
      <c r="A238" s="18"/>
    </row>
    <row r="239" ht="12.75">
      <c r="A239" s="18"/>
    </row>
    <row r="240" ht="12.75">
      <c r="A240" s="18"/>
    </row>
    <row r="241" ht="12.75">
      <c r="A241" s="18"/>
    </row>
    <row r="242" ht="12.75">
      <c r="A242" s="18"/>
    </row>
    <row r="243" ht="12.75">
      <c r="A243" s="18"/>
    </row>
    <row r="244" ht="12.75">
      <c r="A244" s="18"/>
    </row>
    <row r="245" ht="12.75">
      <c r="A245" s="18"/>
    </row>
    <row r="246" ht="12.75">
      <c r="A246" s="18"/>
    </row>
    <row r="247" ht="12.75">
      <c r="A247" s="18"/>
    </row>
    <row r="248" ht="12.75">
      <c r="A248" s="18"/>
    </row>
    <row r="249" ht="12.75">
      <c r="A249" s="18"/>
    </row>
    <row r="250" ht="12.75">
      <c r="A250" s="18"/>
    </row>
    <row r="251" ht="12.75">
      <c r="A251" s="18"/>
    </row>
    <row r="252" ht="12.75">
      <c r="A252" s="18"/>
    </row>
    <row r="253" ht="12.75">
      <c r="A253" s="18"/>
    </row>
    <row r="254" ht="12.75">
      <c r="A254" s="18"/>
    </row>
    <row r="255" ht="12.75">
      <c r="A255" s="18"/>
    </row>
    <row r="256" ht="12.75">
      <c r="A256" s="18"/>
    </row>
    <row r="257" ht="12.75">
      <c r="A257" s="18"/>
    </row>
    <row r="258" ht="12.75">
      <c r="A258" s="18"/>
    </row>
    <row r="259" ht="12.75">
      <c r="A259" s="18"/>
    </row>
    <row r="260" ht="12.75">
      <c r="A260" s="18"/>
    </row>
    <row r="261" ht="12.75">
      <c r="A261" s="18"/>
    </row>
    <row r="262" ht="12.75">
      <c r="A262" s="18"/>
    </row>
    <row r="263" ht="12.75">
      <c r="A263" s="18"/>
    </row>
    <row r="264" ht="12.75">
      <c r="A264" s="18"/>
    </row>
    <row r="265" ht="12.75">
      <c r="A265" s="18"/>
    </row>
    <row r="266" ht="12.75">
      <c r="A266" s="18"/>
    </row>
    <row r="267" ht="12.75">
      <c r="A267" s="18"/>
    </row>
    <row r="268" ht="12.75">
      <c r="A268" s="18"/>
    </row>
    <row r="269" ht="12.75">
      <c r="A269" s="18"/>
    </row>
    <row r="270" ht="12.75">
      <c r="A270" s="18"/>
    </row>
    <row r="271" ht="12.75">
      <c r="A271" s="18"/>
    </row>
    <row r="272" ht="12.75">
      <c r="A272" s="18"/>
    </row>
    <row r="273" ht="12.75">
      <c r="A273" s="18"/>
    </row>
    <row r="274" ht="12.75">
      <c r="A274" s="18"/>
    </row>
    <row r="275" ht="12.75">
      <c r="A275" s="18"/>
    </row>
    <row r="276" ht="12.75">
      <c r="A276" s="18"/>
    </row>
    <row r="277" ht="12.75">
      <c r="A277" s="18"/>
    </row>
    <row r="278" ht="12.75">
      <c r="A278" s="18"/>
    </row>
    <row r="279" ht="12.75">
      <c r="A279" s="18"/>
    </row>
    <row r="280" ht="12.75">
      <c r="A280" s="18"/>
    </row>
    <row r="281" ht="12.75">
      <c r="A281" s="18"/>
    </row>
    <row r="282" ht="12.75">
      <c r="A282" s="18"/>
    </row>
    <row r="283" ht="12.75">
      <c r="A283" s="18"/>
    </row>
    <row r="284" ht="12.75">
      <c r="A284" s="18"/>
    </row>
    <row r="285" ht="12.75">
      <c r="A285" s="18"/>
    </row>
    <row r="286" ht="12.75">
      <c r="A286" s="18"/>
    </row>
    <row r="287" ht="12.75">
      <c r="A287" s="18"/>
    </row>
    <row r="288" ht="12.75">
      <c r="A288" s="18"/>
    </row>
    <row r="289" ht="12.75">
      <c r="A289" s="18"/>
    </row>
    <row r="290" ht="12.75">
      <c r="A290" s="18"/>
    </row>
    <row r="291" ht="12.75">
      <c r="A291" s="18"/>
    </row>
    <row r="292" ht="12.75">
      <c r="A292" s="18"/>
    </row>
    <row r="293" ht="12.75">
      <c r="A293" s="18"/>
    </row>
    <row r="294" ht="12.75">
      <c r="A294" s="18"/>
    </row>
    <row r="295" ht="12.75">
      <c r="A295" s="18"/>
    </row>
    <row r="296" ht="12.75">
      <c r="A296" s="18"/>
    </row>
    <row r="297" ht="12.75">
      <c r="A297" s="18"/>
    </row>
    <row r="298" ht="12.75">
      <c r="A298" s="18"/>
    </row>
    <row r="299" ht="12.75">
      <c r="A299" s="18"/>
    </row>
    <row r="300" ht="12.75">
      <c r="A300" s="18"/>
    </row>
    <row r="301" ht="12.75">
      <c r="A301" s="18"/>
    </row>
    <row r="302" ht="12.75">
      <c r="A302" s="18"/>
    </row>
    <row r="303" ht="12.75">
      <c r="A303" s="18"/>
    </row>
    <row r="304" ht="12.75">
      <c r="A304" s="18"/>
    </row>
    <row r="305" ht="12.75">
      <c r="A305" s="18"/>
    </row>
    <row r="306" ht="12.75">
      <c r="A306" s="18"/>
    </row>
    <row r="307" ht="12.75">
      <c r="A307" s="18"/>
    </row>
    <row r="308" ht="12.75">
      <c r="A308" s="18"/>
    </row>
    <row r="309" ht="12.75">
      <c r="A309" s="18"/>
    </row>
    <row r="310" ht="12.75">
      <c r="A310" s="18"/>
    </row>
    <row r="311" ht="12.75">
      <c r="A311" s="18"/>
    </row>
    <row r="312" ht="12.75">
      <c r="A312" s="18"/>
    </row>
    <row r="313" ht="12.75">
      <c r="A313" s="18"/>
    </row>
    <row r="314" ht="12.75">
      <c r="A314" s="18"/>
    </row>
    <row r="315" ht="12.75">
      <c r="A315" s="18"/>
    </row>
    <row r="316" ht="12.75">
      <c r="A316" s="18"/>
    </row>
    <row r="317" ht="12.75">
      <c r="A317" s="18"/>
    </row>
    <row r="318" ht="12.75">
      <c r="A318" s="18"/>
    </row>
    <row r="319" ht="12.75">
      <c r="A319" s="18"/>
    </row>
    <row r="320" ht="12.75">
      <c r="A320" s="18"/>
    </row>
    <row r="321" ht="12.75">
      <c r="A321" s="18"/>
    </row>
    <row r="322" ht="12.75">
      <c r="A322" s="18"/>
    </row>
    <row r="323" ht="12.75">
      <c r="A323" s="18"/>
    </row>
    <row r="324" ht="12.75">
      <c r="A324" s="18"/>
    </row>
    <row r="325" ht="12.75">
      <c r="A325" s="18"/>
    </row>
    <row r="326" ht="12.75">
      <c r="A326" s="18"/>
    </row>
    <row r="327" ht="12.75">
      <c r="A327" s="18"/>
    </row>
    <row r="328" ht="12.75">
      <c r="A328" s="18"/>
    </row>
    <row r="329" ht="12.75">
      <c r="A329" s="18"/>
    </row>
    <row r="330" ht="12.75">
      <c r="A330" s="18"/>
    </row>
    <row r="331" ht="12.75">
      <c r="A331" s="18"/>
    </row>
    <row r="332" ht="12.75">
      <c r="A332" s="18"/>
    </row>
    <row r="333" ht="12.75">
      <c r="A333" s="18"/>
    </row>
    <row r="334" ht="12.75">
      <c r="A334" s="18"/>
    </row>
    <row r="335" ht="12.75">
      <c r="A335" s="18"/>
    </row>
    <row r="336" ht="12.75">
      <c r="A336" s="18"/>
    </row>
    <row r="337" ht="12.75">
      <c r="A337" s="18"/>
    </row>
    <row r="338" ht="12.75">
      <c r="A338" s="18"/>
    </row>
    <row r="339" ht="12.75">
      <c r="A339" s="18"/>
    </row>
    <row r="340" ht="12.75">
      <c r="A340" s="18"/>
    </row>
    <row r="341" ht="12.75">
      <c r="A341" s="18"/>
    </row>
    <row r="342" ht="12.75">
      <c r="A342" s="18"/>
    </row>
    <row r="343" ht="12.75">
      <c r="A343" s="18"/>
    </row>
    <row r="344" ht="12.75">
      <c r="A344" s="18"/>
    </row>
    <row r="345" ht="12.75">
      <c r="A345" s="18"/>
    </row>
    <row r="346" ht="12.75">
      <c r="A346" s="18"/>
    </row>
    <row r="347" ht="12.75">
      <c r="A347" s="18"/>
    </row>
    <row r="348" ht="12.75">
      <c r="A348" s="18"/>
    </row>
    <row r="349" ht="12.75">
      <c r="A349" s="18"/>
    </row>
    <row r="350" ht="12.75">
      <c r="A350" s="18"/>
    </row>
    <row r="351" ht="12.75">
      <c r="A351" s="18"/>
    </row>
    <row r="352" ht="12.75">
      <c r="A352" s="18"/>
    </row>
    <row r="353" ht="12.75">
      <c r="A353" s="18"/>
    </row>
    <row r="354" ht="12.75">
      <c r="A354" s="18"/>
    </row>
    <row r="355" ht="12.75">
      <c r="A355" s="18"/>
    </row>
    <row r="356" ht="12.75">
      <c r="A356" s="18"/>
    </row>
    <row r="357" ht="12.75">
      <c r="A357" s="18"/>
    </row>
    <row r="358" ht="12.75">
      <c r="A358" s="18"/>
    </row>
    <row r="359" ht="12.75">
      <c r="A359" s="18"/>
    </row>
    <row r="360" ht="12.75">
      <c r="A360" s="18"/>
    </row>
    <row r="361" ht="12.75">
      <c r="A361" s="18"/>
    </row>
    <row r="362" ht="12.75">
      <c r="A362" s="18"/>
    </row>
    <row r="363" ht="12.75">
      <c r="A363" s="18"/>
    </row>
    <row r="364" ht="12.75">
      <c r="A364" s="18"/>
    </row>
    <row r="365" ht="12.75">
      <c r="A365" s="18"/>
    </row>
    <row r="366" ht="12.75">
      <c r="A366" s="18"/>
    </row>
    <row r="367" ht="12.75">
      <c r="A367" s="18"/>
    </row>
    <row r="368" ht="12.75">
      <c r="A368" s="18"/>
    </row>
    <row r="369" ht="12.75">
      <c r="A369" s="18"/>
    </row>
    <row r="370" ht="12.75">
      <c r="A370" s="18"/>
    </row>
    <row r="371" ht="12.75">
      <c r="A371" s="18"/>
    </row>
    <row r="372" ht="12.75">
      <c r="A372" s="18"/>
    </row>
    <row r="373" ht="12.75">
      <c r="A373" s="18"/>
    </row>
    <row r="374" ht="12.75">
      <c r="A374" s="18"/>
    </row>
    <row r="375" ht="12.75">
      <c r="A375" s="18"/>
    </row>
    <row r="376" ht="12.75">
      <c r="A376" s="18"/>
    </row>
    <row r="377" ht="12.75">
      <c r="A377" s="18"/>
    </row>
    <row r="378" ht="12.75">
      <c r="A378" s="18"/>
    </row>
    <row r="379" ht="12.75">
      <c r="A379" s="18"/>
    </row>
    <row r="380" ht="12.75">
      <c r="A380" s="18"/>
    </row>
    <row r="381" ht="12.75">
      <c r="A381" s="18"/>
    </row>
    <row r="382" ht="12.75">
      <c r="A382" s="18"/>
    </row>
    <row r="383" ht="12.75">
      <c r="A383" s="18"/>
    </row>
    <row r="384" ht="12.75">
      <c r="A384" s="18"/>
    </row>
    <row r="385" ht="12.75">
      <c r="A385" s="18"/>
    </row>
    <row r="386" ht="12.75">
      <c r="A386" s="18"/>
    </row>
    <row r="387" ht="12.75">
      <c r="A387" s="18"/>
    </row>
    <row r="388" ht="12.75">
      <c r="A388" s="18"/>
    </row>
    <row r="389" ht="12.75">
      <c r="A389" s="18"/>
    </row>
    <row r="390" ht="12.75">
      <c r="A390" s="18"/>
    </row>
    <row r="391" ht="12.75">
      <c r="A391" s="18"/>
    </row>
    <row r="392" ht="12.75">
      <c r="A392" s="18"/>
    </row>
    <row r="393" ht="12.75">
      <c r="A393" s="18"/>
    </row>
    <row r="394" ht="12.75">
      <c r="A394" s="18"/>
    </row>
    <row r="395" ht="12.75">
      <c r="A395" s="18"/>
    </row>
    <row r="396" ht="12.75">
      <c r="A396" s="18"/>
    </row>
    <row r="397" ht="12.75">
      <c r="A397" s="18"/>
    </row>
    <row r="398" ht="12.75">
      <c r="A398" s="18"/>
    </row>
    <row r="399" ht="12.75">
      <c r="A399" s="18"/>
    </row>
    <row r="400" ht="12.75">
      <c r="A400" s="18"/>
    </row>
    <row r="401" ht="12.75">
      <c r="A401" s="18"/>
    </row>
    <row r="402" ht="12.75">
      <c r="A402" s="18"/>
    </row>
    <row r="403" ht="12.75">
      <c r="A403" s="18"/>
    </row>
    <row r="404" ht="12.75">
      <c r="A404" s="18"/>
    </row>
    <row r="405" ht="12.75">
      <c r="A405" s="18"/>
    </row>
    <row r="406" ht="12.75">
      <c r="A406" s="18"/>
    </row>
    <row r="407" ht="12.75">
      <c r="A407" s="18"/>
    </row>
    <row r="408" ht="12.75">
      <c r="A408" s="18"/>
    </row>
    <row r="409" ht="12.75">
      <c r="A409" s="18"/>
    </row>
    <row r="410" ht="12.75">
      <c r="A410" s="18"/>
    </row>
    <row r="411" ht="12.75">
      <c r="A411" s="18"/>
    </row>
    <row r="412" ht="12.75">
      <c r="A412" s="18"/>
    </row>
    <row r="413" ht="12.75">
      <c r="A413" s="18"/>
    </row>
    <row r="414" ht="12.75">
      <c r="A414" s="18"/>
    </row>
    <row r="415" ht="12.75">
      <c r="A415" s="18"/>
    </row>
    <row r="416" ht="12.75">
      <c r="A416" s="18"/>
    </row>
    <row r="417" ht="12.75">
      <c r="A417" s="18"/>
    </row>
    <row r="418" ht="12.75">
      <c r="A418" s="18"/>
    </row>
    <row r="419" ht="12.75">
      <c r="A419" s="18"/>
    </row>
    <row r="420" ht="12.75">
      <c r="A420" s="18"/>
    </row>
    <row r="421" ht="12.75">
      <c r="A421" s="18"/>
    </row>
    <row r="422" ht="12.75">
      <c r="A422" s="18"/>
    </row>
    <row r="423" ht="12.75">
      <c r="A423" s="18"/>
    </row>
    <row r="424" ht="12.75">
      <c r="A424" s="18"/>
    </row>
    <row r="425" ht="12.75">
      <c r="A425" s="18"/>
    </row>
    <row r="426" ht="12.75">
      <c r="A426" s="18"/>
    </row>
    <row r="427" ht="12.75">
      <c r="A427" s="18"/>
    </row>
    <row r="428" ht="12.75">
      <c r="A428" s="18"/>
    </row>
    <row r="429" ht="12.75">
      <c r="A429" s="18"/>
    </row>
    <row r="430" ht="12.75">
      <c r="A430" s="18"/>
    </row>
    <row r="431" ht="12.75">
      <c r="A431" s="18"/>
    </row>
    <row r="432" ht="12.75">
      <c r="A432" s="18"/>
    </row>
    <row r="433" ht="12.75">
      <c r="A433" s="18"/>
    </row>
    <row r="434" ht="12.75">
      <c r="A434" s="18"/>
    </row>
    <row r="435" ht="12.75">
      <c r="A435" s="18"/>
    </row>
    <row r="436" ht="12.75">
      <c r="A436" s="18"/>
    </row>
    <row r="437" ht="12.75">
      <c r="A437" s="18"/>
    </row>
    <row r="438" ht="12.75">
      <c r="A438" s="18"/>
    </row>
    <row r="439" ht="12.75">
      <c r="A439" s="18"/>
    </row>
    <row r="440" ht="12.75">
      <c r="A440" s="18"/>
    </row>
    <row r="441" ht="12.75">
      <c r="A441" s="18"/>
    </row>
    <row r="442" ht="12.75">
      <c r="A442" s="18"/>
    </row>
    <row r="443" ht="12.75">
      <c r="A443" s="18"/>
    </row>
    <row r="444" ht="12.75">
      <c r="A444" s="18"/>
    </row>
    <row r="445" ht="12.75">
      <c r="A445" s="18"/>
    </row>
    <row r="446" ht="12.75">
      <c r="A446" s="18"/>
    </row>
    <row r="447" ht="12.75">
      <c r="A447" s="18"/>
    </row>
    <row r="448" ht="12.75">
      <c r="A448" s="18"/>
    </row>
    <row r="449" ht="12.75">
      <c r="A449" s="18"/>
    </row>
    <row r="450" ht="12.75">
      <c r="A450" s="18"/>
    </row>
    <row r="451" ht="12.75">
      <c r="A451" s="18"/>
    </row>
    <row r="452" ht="12.75">
      <c r="A452" s="18"/>
    </row>
    <row r="453" ht="12.75">
      <c r="A453" s="18"/>
    </row>
    <row r="454" ht="12.75">
      <c r="A454" s="18"/>
    </row>
    <row r="455" ht="12.75">
      <c r="A455" s="18"/>
    </row>
    <row r="456" ht="12.75">
      <c r="A456" s="18"/>
    </row>
    <row r="457" ht="12.75">
      <c r="A457" s="18"/>
    </row>
    <row r="458" ht="12.75">
      <c r="A458" s="18"/>
    </row>
    <row r="459" ht="12.75">
      <c r="A459" s="18"/>
    </row>
    <row r="460" ht="12.75">
      <c r="A460" s="18"/>
    </row>
    <row r="461" ht="12.75">
      <c r="A461" s="18"/>
    </row>
    <row r="462" ht="12.75">
      <c r="A462" s="18"/>
    </row>
    <row r="463" ht="12.75">
      <c r="A463" s="18"/>
    </row>
    <row r="464" ht="12.75">
      <c r="A464" s="18"/>
    </row>
    <row r="465" ht="12.75">
      <c r="A465" s="18"/>
    </row>
    <row r="466" ht="12.75">
      <c r="A466" s="18"/>
    </row>
    <row r="467" ht="12.75">
      <c r="A467" s="18"/>
    </row>
    <row r="468" ht="12.75">
      <c r="A468" s="18"/>
    </row>
    <row r="469" ht="12.75">
      <c r="A469" s="18"/>
    </row>
    <row r="470" ht="12.75">
      <c r="A470" s="18"/>
    </row>
    <row r="471" ht="12.75">
      <c r="A471" s="18"/>
    </row>
    <row r="472" ht="12.75">
      <c r="A472" s="18"/>
    </row>
    <row r="473" ht="12.75">
      <c r="A473" s="18"/>
    </row>
    <row r="474" ht="12.75">
      <c r="A474" s="18"/>
    </row>
    <row r="475" ht="12.75">
      <c r="A475" s="18"/>
    </row>
    <row r="476" ht="12.75">
      <c r="A476" s="18"/>
    </row>
    <row r="477" ht="12.75">
      <c r="A477" s="18"/>
    </row>
    <row r="478" ht="12.75">
      <c r="A478" s="18"/>
    </row>
    <row r="479" ht="12.75">
      <c r="A479" s="18"/>
    </row>
    <row r="480" ht="12.75">
      <c r="A480" s="18"/>
    </row>
    <row r="481" ht="12.75">
      <c r="A481" s="18"/>
    </row>
    <row r="482" ht="12.75">
      <c r="A482" s="18"/>
    </row>
    <row r="483" ht="12.75">
      <c r="A483" s="18"/>
    </row>
    <row r="484" ht="12.75">
      <c r="A484" s="18"/>
    </row>
    <row r="485" ht="12.75">
      <c r="A485" s="18"/>
    </row>
    <row r="486" ht="12.75">
      <c r="A486" s="18"/>
    </row>
    <row r="487" ht="12.75">
      <c r="A487" s="18"/>
    </row>
    <row r="488" ht="12.75">
      <c r="A488" s="18"/>
    </row>
    <row r="489" ht="12.75">
      <c r="A489" s="18"/>
    </row>
    <row r="490" ht="12.75">
      <c r="A490" s="18"/>
    </row>
    <row r="491" ht="12.75">
      <c r="A491" s="18"/>
    </row>
    <row r="492" ht="12.75">
      <c r="A492" s="18"/>
    </row>
    <row r="493" ht="12.75">
      <c r="A493" s="18"/>
    </row>
    <row r="494" ht="12.75">
      <c r="A494" s="18"/>
    </row>
    <row r="495" ht="12.75">
      <c r="A495" s="18"/>
    </row>
    <row r="496" ht="12.75">
      <c r="A496" s="18"/>
    </row>
    <row r="497" ht="12.75">
      <c r="A497" s="18"/>
    </row>
    <row r="498" ht="12.75">
      <c r="A498" s="18"/>
    </row>
    <row r="499" ht="12.75">
      <c r="A499" s="18"/>
    </row>
    <row r="500" ht="12.75">
      <c r="A500" s="18"/>
    </row>
    <row r="501" ht="12.75">
      <c r="A501" s="18"/>
    </row>
    <row r="502" ht="12.75">
      <c r="A502" s="18"/>
    </row>
    <row r="503" ht="12.75">
      <c r="A503" s="18"/>
    </row>
    <row r="504" ht="12.75">
      <c r="A504" s="18"/>
    </row>
    <row r="505" ht="12.75">
      <c r="A505" s="18"/>
    </row>
    <row r="506" ht="12.75">
      <c r="A506" s="18"/>
    </row>
    <row r="507" ht="12.75">
      <c r="A507" s="18"/>
    </row>
    <row r="508" ht="12.75">
      <c r="A508" s="18"/>
    </row>
    <row r="509" ht="12.75">
      <c r="A509" s="18"/>
    </row>
    <row r="510" ht="12.75">
      <c r="A510" s="18"/>
    </row>
    <row r="511" ht="12.75">
      <c r="A511" s="18"/>
    </row>
    <row r="512" ht="12.75">
      <c r="A512" s="18"/>
    </row>
    <row r="513" ht="12.75">
      <c r="A513" s="18"/>
    </row>
    <row r="514" ht="12.75">
      <c r="A514" s="18"/>
    </row>
    <row r="515" ht="12.75">
      <c r="A515" s="18"/>
    </row>
    <row r="516" ht="12.75">
      <c r="A516" s="18"/>
    </row>
    <row r="517" ht="12.75">
      <c r="A517" s="18"/>
    </row>
    <row r="518" ht="12.75">
      <c r="A518" s="18"/>
    </row>
    <row r="519" ht="12.75">
      <c r="A519" s="18"/>
    </row>
    <row r="520" ht="12.75">
      <c r="A520" s="18"/>
    </row>
    <row r="521" ht="12.75">
      <c r="A521" s="18"/>
    </row>
    <row r="522" ht="12.75">
      <c r="A522" s="18"/>
    </row>
    <row r="523" ht="12.75">
      <c r="A523" s="18"/>
    </row>
    <row r="524" ht="12.75">
      <c r="A524" s="18"/>
    </row>
    <row r="525" ht="12.75">
      <c r="A525" s="18"/>
    </row>
    <row r="526" ht="12.75">
      <c r="A526" s="18"/>
    </row>
    <row r="527" ht="12.75">
      <c r="A527" s="18"/>
    </row>
    <row r="528" ht="12.75">
      <c r="A528" s="18"/>
    </row>
    <row r="529" ht="12.75">
      <c r="A529" s="18"/>
    </row>
    <row r="530" ht="12.75">
      <c r="A530" s="18"/>
    </row>
    <row r="531" ht="12.75">
      <c r="A531" s="18"/>
    </row>
    <row r="532" ht="12.75">
      <c r="A532" s="18"/>
    </row>
    <row r="533" ht="12.75">
      <c r="A533" s="18"/>
    </row>
    <row r="534" ht="12.75">
      <c r="A534" s="18"/>
    </row>
    <row r="535" ht="12.75">
      <c r="A535" s="18"/>
    </row>
    <row r="536" ht="12.75">
      <c r="A536" s="18"/>
    </row>
    <row r="537" ht="12.75">
      <c r="A537" s="18"/>
    </row>
    <row r="538" ht="12.75">
      <c r="A538" s="18"/>
    </row>
    <row r="539" ht="12.75">
      <c r="A539" s="18"/>
    </row>
    <row r="540" ht="12.75">
      <c r="A540" s="18"/>
    </row>
    <row r="541" ht="12.75">
      <c r="A541" s="18"/>
    </row>
    <row r="542" ht="12.75">
      <c r="A542" s="18"/>
    </row>
    <row r="543" ht="12.75">
      <c r="A543" s="18"/>
    </row>
    <row r="544" ht="12.75">
      <c r="A544" s="18"/>
    </row>
    <row r="545" ht="12.75">
      <c r="A545" s="18"/>
    </row>
    <row r="546" ht="12.75">
      <c r="A546" s="18"/>
    </row>
    <row r="547" ht="12.75">
      <c r="A547" s="18"/>
    </row>
    <row r="548" ht="12.75">
      <c r="A548" s="18"/>
    </row>
    <row r="549" ht="12.75">
      <c r="A549" s="18"/>
    </row>
    <row r="550" ht="12.75">
      <c r="A550" s="18"/>
    </row>
    <row r="551" ht="12.75">
      <c r="A551" s="18"/>
    </row>
    <row r="552" ht="12.75">
      <c r="A552" s="18"/>
    </row>
    <row r="553" ht="12.75">
      <c r="A553" s="18"/>
    </row>
    <row r="554" ht="12.75">
      <c r="A554" s="18"/>
    </row>
    <row r="555" ht="12.75">
      <c r="A555" s="18"/>
    </row>
    <row r="556" ht="12.75">
      <c r="A556" s="18"/>
    </row>
    <row r="557" ht="12.75">
      <c r="A557" s="18"/>
    </row>
    <row r="558" ht="12.75">
      <c r="A558" s="18"/>
    </row>
    <row r="559" ht="12.75">
      <c r="A559" s="18"/>
    </row>
    <row r="560" ht="12.75">
      <c r="A560" s="18"/>
    </row>
    <row r="561" ht="12.75">
      <c r="A561" s="18"/>
    </row>
    <row r="562" ht="12.75">
      <c r="A562" s="18"/>
    </row>
    <row r="563" ht="12.75">
      <c r="A563" s="18"/>
    </row>
    <row r="564" ht="12.75">
      <c r="A564" s="18"/>
    </row>
    <row r="565" ht="12.75">
      <c r="A565" s="18"/>
    </row>
    <row r="566" ht="12.75">
      <c r="A566" s="18"/>
    </row>
    <row r="567" ht="12.75">
      <c r="A567" s="18"/>
    </row>
    <row r="568" ht="12.75">
      <c r="A568" s="18"/>
    </row>
    <row r="569" ht="12.75">
      <c r="A569" s="18"/>
    </row>
    <row r="570" ht="12.75">
      <c r="A570" s="18"/>
    </row>
    <row r="571" ht="12.75">
      <c r="A571" s="18"/>
    </row>
    <row r="572" ht="12.75">
      <c r="A572" s="18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A1" sqref="A1:F1"/>
    </sheetView>
  </sheetViews>
  <sheetFormatPr defaultColWidth="9.00390625" defaultRowHeight="12.75"/>
  <cols>
    <col min="1" max="1" width="27.625" style="38" customWidth="1"/>
    <col min="2" max="4" width="9.125" style="4" customWidth="1"/>
    <col min="5" max="5" width="17.125" style="4" customWidth="1"/>
    <col min="6" max="6" width="9.125" style="4" customWidth="1"/>
  </cols>
  <sheetData>
    <row r="1" spans="1:6" s="24" customFormat="1" ht="15">
      <c r="A1" s="85" t="s">
        <v>231</v>
      </c>
      <c r="B1" s="85"/>
      <c r="C1" s="85"/>
      <c r="D1" s="85"/>
      <c r="E1" s="85"/>
      <c r="F1" s="85"/>
    </row>
    <row r="2" spans="1:6" s="24" customFormat="1" ht="15">
      <c r="A2" s="29"/>
      <c r="B2" s="28"/>
      <c r="C2" s="28"/>
      <c r="D2" s="28"/>
      <c r="E2" s="28"/>
      <c r="F2" s="28"/>
    </row>
    <row r="3" spans="1:6" s="24" customFormat="1" ht="15">
      <c r="A3" s="85" t="s">
        <v>232</v>
      </c>
      <c r="B3" s="85"/>
      <c r="C3" s="85"/>
      <c r="D3" s="85"/>
      <c r="E3" s="85"/>
      <c r="F3" s="85"/>
    </row>
    <row r="4" spans="1:6" s="24" customFormat="1" ht="15">
      <c r="A4" s="85" t="s">
        <v>234</v>
      </c>
      <c r="B4" s="85"/>
      <c r="C4" s="85"/>
      <c r="D4" s="85"/>
      <c r="E4" s="85"/>
      <c r="F4" s="85"/>
    </row>
    <row r="5" spans="1:6" s="24" customFormat="1" ht="15">
      <c r="A5" s="28"/>
      <c r="B5" s="28"/>
      <c r="C5" s="28"/>
      <c r="D5" s="28"/>
      <c r="E5" s="28"/>
      <c r="F5" s="28"/>
    </row>
    <row r="6" spans="1:6" s="24" customFormat="1" ht="15">
      <c r="A6" s="28" t="s">
        <v>233</v>
      </c>
      <c r="B6" s="28"/>
      <c r="C6" s="28"/>
      <c r="D6" s="28"/>
      <c r="E6" s="28" t="s">
        <v>21</v>
      </c>
      <c r="F6" s="28"/>
    </row>
    <row r="7" spans="1:6" s="24" customFormat="1" ht="15">
      <c r="A7" s="85" t="s">
        <v>240</v>
      </c>
      <c r="B7" s="85"/>
      <c r="C7" s="85"/>
      <c r="D7" s="85"/>
      <c r="E7" s="85"/>
      <c r="F7" s="85"/>
    </row>
    <row r="8" spans="1:6" s="24" customFormat="1" ht="15">
      <c r="A8" s="39" t="s">
        <v>222</v>
      </c>
      <c r="B8" s="37">
        <v>1</v>
      </c>
      <c r="C8" s="37">
        <v>2</v>
      </c>
      <c r="D8" s="37">
        <v>3</v>
      </c>
      <c r="E8" s="37" t="s">
        <v>223</v>
      </c>
      <c r="F8" s="37" t="s">
        <v>224</v>
      </c>
    </row>
    <row r="9" spans="1:6" s="24" customFormat="1" ht="15">
      <c r="A9" s="40" t="s">
        <v>128</v>
      </c>
      <c r="B9" s="37">
        <v>227</v>
      </c>
      <c r="C9" s="37">
        <v>196</v>
      </c>
      <c r="D9" s="37">
        <v>181</v>
      </c>
      <c r="E9" s="37">
        <f aca="true" t="shared" si="0" ref="E9:E25">B9+C9</f>
        <v>423</v>
      </c>
      <c r="F9" s="37">
        <v>1</v>
      </c>
    </row>
    <row r="10" spans="1:6" s="24" customFormat="1" ht="15">
      <c r="A10" s="40" t="s">
        <v>130</v>
      </c>
      <c r="B10" s="37">
        <v>220</v>
      </c>
      <c r="C10" s="37">
        <v>200</v>
      </c>
      <c r="D10" s="37"/>
      <c r="E10" s="37">
        <f t="shared" si="0"/>
        <v>420</v>
      </c>
      <c r="F10" s="37">
        <v>2</v>
      </c>
    </row>
    <row r="11" spans="1:6" s="24" customFormat="1" ht="15">
      <c r="A11" s="40" t="s">
        <v>142</v>
      </c>
      <c r="B11" s="37">
        <v>217</v>
      </c>
      <c r="C11" s="37">
        <v>190</v>
      </c>
      <c r="D11" s="37"/>
      <c r="E11" s="37">
        <f t="shared" si="0"/>
        <v>407</v>
      </c>
      <c r="F11" s="37">
        <v>3</v>
      </c>
    </row>
    <row r="12" spans="1:6" s="24" customFormat="1" ht="15">
      <c r="A12" s="40" t="s">
        <v>134</v>
      </c>
      <c r="B12" s="37">
        <v>214</v>
      </c>
      <c r="C12" s="37">
        <v>160</v>
      </c>
      <c r="D12" s="37">
        <v>92</v>
      </c>
      <c r="E12" s="37">
        <f t="shared" si="0"/>
        <v>374</v>
      </c>
      <c r="F12" s="37">
        <v>4</v>
      </c>
    </row>
    <row r="13" spans="1:6" s="24" customFormat="1" ht="15">
      <c r="A13" s="40" t="s">
        <v>132</v>
      </c>
      <c r="B13" s="37">
        <v>145</v>
      </c>
      <c r="C13" s="37">
        <v>144</v>
      </c>
      <c r="D13" s="37">
        <v>126</v>
      </c>
      <c r="E13" s="37">
        <f t="shared" si="0"/>
        <v>289</v>
      </c>
      <c r="F13" s="37">
        <v>5</v>
      </c>
    </row>
    <row r="14" spans="1:6" s="24" customFormat="1" ht="15">
      <c r="A14" s="40" t="s">
        <v>133</v>
      </c>
      <c r="B14" s="37">
        <v>162</v>
      </c>
      <c r="C14" s="37">
        <v>123</v>
      </c>
      <c r="D14" s="37">
        <v>78</v>
      </c>
      <c r="E14" s="37">
        <f t="shared" si="0"/>
        <v>285</v>
      </c>
      <c r="F14" s="37">
        <v>6</v>
      </c>
    </row>
    <row r="15" spans="1:6" s="24" customFormat="1" ht="15">
      <c r="A15" s="40" t="s">
        <v>140</v>
      </c>
      <c r="B15" s="37">
        <v>157</v>
      </c>
      <c r="C15" s="37">
        <v>87</v>
      </c>
      <c r="D15" s="37"/>
      <c r="E15" s="37">
        <f t="shared" si="0"/>
        <v>244</v>
      </c>
      <c r="F15" s="37">
        <v>7</v>
      </c>
    </row>
    <row r="16" spans="1:6" s="24" customFormat="1" ht="15">
      <c r="A16" s="39" t="s">
        <v>144</v>
      </c>
      <c r="B16" s="37">
        <v>128</v>
      </c>
      <c r="C16" s="37">
        <v>116</v>
      </c>
      <c r="D16" s="37"/>
      <c r="E16" s="37">
        <f t="shared" si="0"/>
        <v>244</v>
      </c>
      <c r="F16" s="37">
        <v>8</v>
      </c>
    </row>
    <row r="17" spans="1:6" s="24" customFormat="1" ht="15">
      <c r="A17" s="40" t="s">
        <v>131</v>
      </c>
      <c r="B17" s="37">
        <v>213</v>
      </c>
      <c r="C17" s="37"/>
      <c r="D17" s="37"/>
      <c r="E17" s="37">
        <f t="shared" si="0"/>
        <v>213</v>
      </c>
      <c r="F17" s="37">
        <v>9</v>
      </c>
    </row>
    <row r="18" spans="1:6" s="24" customFormat="1" ht="15">
      <c r="A18" s="40" t="s">
        <v>143</v>
      </c>
      <c r="B18" s="37">
        <v>123</v>
      </c>
      <c r="C18" s="37">
        <v>90</v>
      </c>
      <c r="D18" s="37">
        <v>80</v>
      </c>
      <c r="E18" s="37">
        <f t="shared" si="0"/>
        <v>213</v>
      </c>
      <c r="F18" s="37">
        <v>10</v>
      </c>
    </row>
    <row r="19" spans="1:6" s="24" customFormat="1" ht="15">
      <c r="A19" s="40" t="s">
        <v>138</v>
      </c>
      <c r="B19" s="37">
        <v>113</v>
      </c>
      <c r="C19" s="37">
        <v>99</v>
      </c>
      <c r="D19" s="37">
        <v>26</v>
      </c>
      <c r="E19" s="37">
        <f t="shared" si="0"/>
        <v>212</v>
      </c>
      <c r="F19" s="37">
        <v>11</v>
      </c>
    </row>
    <row r="20" spans="1:6" s="24" customFormat="1" ht="15">
      <c r="A20" s="40" t="s">
        <v>135</v>
      </c>
      <c r="B20" s="37">
        <v>102</v>
      </c>
      <c r="C20" s="37">
        <v>95</v>
      </c>
      <c r="D20" s="37"/>
      <c r="E20" s="37">
        <f t="shared" si="0"/>
        <v>197</v>
      </c>
      <c r="F20" s="37">
        <v>12</v>
      </c>
    </row>
    <row r="21" spans="1:6" s="24" customFormat="1" ht="15">
      <c r="A21" s="40" t="s">
        <v>139</v>
      </c>
      <c r="B21" s="37">
        <v>125</v>
      </c>
      <c r="C21" s="37">
        <v>59</v>
      </c>
      <c r="D21" s="37"/>
      <c r="E21" s="37">
        <f t="shared" si="0"/>
        <v>184</v>
      </c>
      <c r="F21" s="37">
        <v>13</v>
      </c>
    </row>
    <row r="22" spans="1:6" s="24" customFormat="1" ht="15">
      <c r="A22" s="40" t="s">
        <v>137</v>
      </c>
      <c r="B22" s="37">
        <v>165</v>
      </c>
      <c r="C22" s="37"/>
      <c r="D22" s="37"/>
      <c r="E22" s="37">
        <f t="shared" si="0"/>
        <v>165</v>
      </c>
      <c r="F22" s="37">
        <v>14</v>
      </c>
    </row>
    <row r="23" spans="1:6" s="24" customFormat="1" ht="15">
      <c r="A23" s="40" t="s">
        <v>136</v>
      </c>
      <c r="B23" s="37">
        <v>72</v>
      </c>
      <c r="C23" s="37">
        <v>61</v>
      </c>
      <c r="D23" s="37">
        <v>19</v>
      </c>
      <c r="E23" s="37">
        <f t="shared" si="0"/>
        <v>133</v>
      </c>
      <c r="F23" s="37">
        <v>15</v>
      </c>
    </row>
    <row r="24" spans="1:6" s="24" customFormat="1" ht="15">
      <c r="A24" s="40" t="s">
        <v>141</v>
      </c>
      <c r="B24" s="37">
        <v>60</v>
      </c>
      <c r="C24" s="37">
        <v>46</v>
      </c>
      <c r="D24" s="37"/>
      <c r="E24" s="37">
        <f t="shared" si="0"/>
        <v>106</v>
      </c>
      <c r="F24" s="37">
        <v>16</v>
      </c>
    </row>
    <row r="25" spans="1:6" s="24" customFormat="1" ht="15">
      <c r="A25" s="40" t="s">
        <v>129</v>
      </c>
      <c r="B25" s="37">
        <v>19</v>
      </c>
      <c r="C25" s="37">
        <v>14</v>
      </c>
      <c r="D25" s="37">
        <v>7</v>
      </c>
      <c r="E25" s="37">
        <f t="shared" si="0"/>
        <v>33</v>
      </c>
      <c r="F25" s="37">
        <v>17</v>
      </c>
    </row>
    <row r="27" spans="1:6" s="24" customFormat="1" ht="15">
      <c r="A27" s="42" t="s">
        <v>236</v>
      </c>
      <c r="B27" s="28"/>
      <c r="C27" s="28"/>
      <c r="D27" s="28"/>
      <c r="E27" s="28" t="s">
        <v>237</v>
      </c>
      <c r="F27" s="28"/>
    </row>
    <row r="29" spans="1:6" s="24" customFormat="1" ht="15">
      <c r="A29" s="29" t="s">
        <v>238</v>
      </c>
      <c r="B29" s="28"/>
      <c r="C29" s="28"/>
      <c r="D29" s="28"/>
      <c r="E29" s="28" t="s">
        <v>239</v>
      </c>
      <c r="F29" s="28"/>
    </row>
  </sheetData>
  <sheetProtection/>
  <mergeCells count="4">
    <mergeCell ref="A1:F1"/>
    <mergeCell ref="A3:F3"/>
    <mergeCell ref="A4:F4"/>
    <mergeCell ref="A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">
      <selection activeCell="E51" sqref="E51"/>
    </sheetView>
  </sheetViews>
  <sheetFormatPr defaultColWidth="9.00390625" defaultRowHeight="12.75"/>
  <cols>
    <col min="1" max="1" width="27.625" style="38" customWidth="1"/>
    <col min="2" max="4" width="9.125" style="4" customWidth="1"/>
    <col min="5" max="5" width="16.00390625" style="4" customWidth="1"/>
    <col min="6" max="6" width="9.125" style="4" customWidth="1"/>
  </cols>
  <sheetData>
    <row r="1" spans="1:6" s="24" customFormat="1" ht="15">
      <c r="A1" s="85" t="s">
        <v>231</v>
      </c>
      <c r="B1" s="85"/>
      <c r="C1" s="85"/>
      <c r="D1" s="85"/>
      <c r="E1" s="85"/>
      <c r="F1" s="85"/>
    </row>
    <row r="2" spans="1:6" s="24" customFormat="1" ht="15">
      <c r="A2" s="29"/>
      <c r="B2" s="28"/>
      <c r="C2" s="28"/>
      <c r="D2" s="28"/>
      <c r="E2" s="28"/>
      <c r="F2" s="28"/>
    </row>
    <row r="3" spans="1:6" s="24" customFormat="1" ht="15">
      <c r="A3" s="85" t="s">
        <v>232</v>
      </c>
      <c r="B3" s="85"/>
      <c r="C3" s="85"/>
      <c r="D3" s="85"/>
      <c r="E3" s="85"/>
      <c r="F3" s="85"/>
    </row>
    <row r="4" spans="1:6" s="24" customFormat="1" ht="15">
      <c r="A4" s="85" t="s">
        <v>234</v>
      </c>
      <c r="B4" s="85"/>
      <c r="C4" s="85"/>
      <c r="D4" s="85"/>
      <c r="E4" s="85"/>
      <c r="F4" s="85"/>
    </row>
    <row r="5" spans="1:6" s="24" customFormat="1" ht="15">
      <c r="A5" s="28"/>
      <c r="B5" s="28"/>
      <c r="C5" s="28"/>
      <c r="D5" s="28"/>
      <c r="E5" s="28"/>
      <c r="F5" s="28"/>
    </row>
    <row r="6" spans="1:6" s="24" customFormat="1" ht="15">
      <c r="A6" s="28" t="s">
        <v>233</v>
      </c>
      <c r="B6" s="28"/>
      <c r="C6" s="28"/>
      <c r="D6" s="28"/>
      <c r="E6" s="28" t="s">
        <v>21</v>
      </c>
      <c r="F6" s="28"/>
    </row>
    <row r="7" spans="1:6" s="24" customFormat="1" ht="15">
      <c r="A7" s="85" t="s">
        <v>235</v>
      </c>
      <c r="B7" s="85"/>
      <c r="C7" s="85"/>
      <c r="D7" s="85"/>
      <c r="E7" s="85"/>
      <c r="F7" s="85"/>
    </row>
    <row r="8" spans="1:6" s="24" customFormat="1" ht="15">
      <c r="A8" s="29"/>
      <c r="B8" s="28"/>
      <c r="C8" s="28"/>
      <c r="D8" s="28"/>
      <c r="E8" s="28"/>
      <c r="F8" s="28"/>
    </row>
    <row r="9" spans="1:6" s="24" customFormat="1" ht="15">
      <c r="A9" s="39" t="s">
        <v>222</v>
      </c>
      <c r="B9" s="37">
        <v>1</v>
      </c>
      <c r="C9" s="37">
        <v>2</v>
      </c>
      <c r="D9" s="37">
        <v>3</v>
      </c>
      <c r="E9" s="37" t="s">
        <v>223</v>
      </c>
      <c r="F9" s="37" t="s">
        <v>224</v>
      </c>
    </row>
    <row r="10" spans="1:6" s="24" customFormat="1" ht="15">
      <c r="A10" s="40" t="s">
        <v>131</v>
      </c>
      <c r="B10" s="37">
        <v>234</v>
      </c>
      <c r="C10" s="37">
        <v>217</v>
      </c>
      <c r="D10" s="37">
        <v>200</v>
      </c>
      <c r="E10" s="37">
        <f aca="true" t="shared" si="0" ref="E10:E31">B10+C10</f>
        <v>451</v>
      </c>
      <c r="F10" s="37">
        <v>1</v>
      </c>
    </row>
    <row r="11" spans="1:6" s="24" customFormat="1" ht="15">
      <c r="A11" s="40" t="s">
        <v>128</v>
      </c>
      <c r="B11" s="37">
        <v>219</v>
      </c>
      <c r="C11" s="37">
        <v>199</v>
      </c>
      <c r="D11" s="37">
        <v>179</v>
      </c>
      <c r="E11" s="37">
        <f t="shared" si="0"/>
        <v>418</v>
      </c>
      <c r="F11" s="37">
        <v>2</v>
      </c>
    </row>
    <row r="12" spans="1:6" s="24" customFormat="1" ht="15">
      <c r="A12" s="41" t="s">
        <v>230</v>
      </c>
      <c r="B12" s="37">
        <v>221</v>
      </c>
      <c r="C12" s="37">
        <v>187</v>
      </c>
      <c r="D12" s="37">
        <v>163</v>
      </c>
      <c r="E12" s="37">
        <f t="shared" si="0"/>
        <v>408</v>
      </c>
      <c r="F12" s="37">
        <v>3</v>
      </c>
    </row>
    <row r="13" spans="1:6" s="24" customFormat="1" ht="15">
      <c r="A13" s="40" t="s">
        <v>137</v>
      </c>
      <c r="B13" s="37">
        <v>210</v>
      </c>
      <c r="C13" s="37">
        <v>194</v>
      </c>
      <c r="D13" s="37">
        <v>181</v>
      </c>
      <c r="E13" s="37">
        <f t="shared" si="0"/>
        <v>404</v>
      </c>
      <c r="F13" s="37">
        <v>4</v>
      </c>
    </row>
    <row r="14" spans="1:6" s="24" customFormat="1" ht="15">
      <c r="A14" s="40" t="s">
        <v>130</v>
      </c>
      <c r="B14" s="37">
        <v>208</v>
      </c>
      <c r="C14" s="37">
        <v>195</v>
      </c>
      <c r="D14" s="37">
        <v>116</v>
      </c>
      <c r="E14" s="37">
        <f t="shared" si="0"/>
        <v>403</v>
      </c>
      <c r="F14" s="37">
        <v>5</v>
      </c>
    </row>
    <row r="15" spans="1:6" s="24" customFormat="1" ht="15">
      <c r="A15" s="40" t="s">
        <v>207</v>
      </c>
      <c r="B15" s="37">
        <v>200</v>
      </c>
      <c r="C15" s="37">
        <v>180</v>
      </c>
      <c r="D15" s="37">
        <v>167</v>
      </c>
      <c r="E15" s="37">
        <f t="shared" si="0"/>
        <v>380</v>
      </c>
      <c r="F15" s="37">
        <v>6</v>
      </c>
    </row>
    <row r="16" spans="1:6" s="24" customFormat="1" ht="15">
      <c r="A16" s="40" t="s">
        <v>142</v>
      </c>
      <c r="B16" s="37">
        <v>194</v>
      </c>
      <c r="C16" s="37">
        <v>185</v>
      </c>
      <c r="D16" s="37">
        <v>185</v>
      </c>
      <c r="E16" s="37">
        <f t="shared" si="0"/>
        <v>379</v>
      </c>
      <c r="F16" s="37">
        <v>7</v>
      </c>
    </row>
    <row r="17" spans="1:6" s="24" customFormat="1" ht="15">
      <c r="A17" s="40" t="s">
        <v>135</v>
      </c>
      <c r="B17" s="37">
        <v>205</v>
      </c>
      <c r="C17" s="37">
        <v>165</v>
      </c>
      <c r="D17" s="37"/>
      <c r="E17" s="37">
        <f t="shared" si="0"/>
        <v>370</v>
      </c>
      <c r="F17" s="37">
        <v>8</v>
      </c>
    </row>
    <row r="18" spans="1:6" s="24" customFormat="1" ht="15">
      <c r="A18" s="40" t="s">
        <v>132</v>
      </c>
      <c r="B18" s="37">
        <v>182</v>
      </c>
      <c r="C18" s="37">
        <v>179</v>
      </c>
      <c r="D18" s="37">
        <v>158</v>
      </c>
      <c r="E18" s="37">
        <f t="shared" si="0"/>
        <v>361</v>
      </c>
      <c r="F18" s="37">
        <v>9</v>
      </c>
    </row>
    <row r="19" spans="1:6" s="24" customFormat="1" ht="15">
      <c r="A19" s="40" t="s">
        <v>143</v>
      </c>
      <c r="B19" s="37">
        <v>188</v>
      </c>
      <c r="C19" s="37">
        <v>155</v>
      </c>
      <c r="D19" s="37">
        <v>115</v>
      </c>
      <c r="E19" s="37">
        <f t="shared" si="0"/>
        <v>343</v>
      </c>
      <c r="F19" s="37">
        <v>10</v>
      </c>
    </row>
    <row r="20" spans="1:6" s="24" customFormat="1" ht="15">
      <c r="A20" s="40" t="s">
        <v>133</v>
      </c>
      <c r="B20" s="37">
        <v>178</v>
      </c>
      <c r="C20" s="37">
        <v>157</v>
      </c>
      <c r="D20" s="37">
        <v>155</v>
      </c>
      <c r="E20" s="37">
        <f t="shared" si="0"/>
        <v>335</v>
      </c>
      <c r="F20" s="37">
        <v>11</v>
      </c>
    </row>
    <row r="21" spans="1:6" s="24" customFormat="1" ht="15">
      <c r="A21" s="40" t="s">
        <v>229</v>
      </c>
      <c r="B21" s="37">
        <v>171</v>
      </c>
      <c r="C21" s="37">
        <v>159</v>
      </c>
      <c r="D21" s="37">
        <v>145</v>
      </c>
      <c r="E21" s="37">
        <f t="shared" si="0"/>
        <v>330</v>
      </c>
      <c r="F21" s="37">
        <v>12</v>
      </c>
    </row>
    <row r="22" spans="1:6" s="24" customFormat="1" ht="15">
      <c r="A22" s="39" t="s">
        <v>144</v>
      </c>
      <c r="B22" s="37">
        <v>160</v>
      </c>
      <c r="C22" s="37">
        <v>152</v>
      </c>
      <c r="D22" s="37"/>
      <c r="E22" s="37">
        <f t="shared" si="0"/>
        <v>312</v>
      </c>
      <c r="F22" s="37">
        <v>13</v>
      </c>
    </row>
    <row r="23" spans="1:6" s="24" customFormat="1" ht="15">
      <c r="A23" s="40" t="s">
        <v>209</v>
      </c>
      <c r="B23" s="37">
        <v>171</v>
      </c>
      <c r="C23" s="37">
        <v>141</v>
      </c>
      <c r="D23" s="37"/>
      <c r="E23" s="37">
        <f t="shared" si="0"/>
        <v>312</v>
      </c>
      <c r="F23" s="37">
        <v>14</v>
      </c>
    </row>
    <row r="24" spans="1:6" s="24" customFormat="1" ht="15">
      <c r="A24" s="40" t="s">
        <v>140</v>
      </c>
      <c r="B24" s="37">
        <v>162</v>
      </c>
      <c r="C24" s="37">
        <v>112</v>
      </c>
      <c r="D24" s="37"/>
      <c r="E24" s="37">
        <f t="shared" si="0"/>
        <v>274</v>
      </c>
      <c r="F24" s="37">
        <v>15</v>
      </c>
    </row>
    <row r="25" spans="1:6" s="24" customFormat="1" ht="15">
      <c r="A25" s="40" t="s">
        <v>208</v>
      </c>
      <c r="B25" s="37">
        <v>134</v>
      </c>
      <c r="C25" s="37">
        <v>134</v>
      </c>
      <c r="D25" s="37">
        <v>85</v>
      </c>
      <c r="E25" s="37">
        <f t="shared" si="0"/>
        <v>268</v>
      </c>
      <c r="F25" s="37">
        <v>16</v>
      </c>
    </row>
    <row r="26" spans="1:6" s="24" customFormat="1" ht="15">
      <c r="A26" s="40" t="s">
        <v>206</v>
      </c>
      <c r="B26" s="37">
        <v>119</v>
      </c>
      <c r="C26" s="37">
        <v>81</v>
      </c>
      <c r="D26" s="37">
        <v>71</v>
      </c>
      <c r="E26" s="37">
        <f t="shared" si="0"/>
        <v>200</v>
      </c>
      <c r="F26" s="37">
        <v>17</v>
      </c>
    </row>
    <row r="27" spans="1:6" s="24" customFormat="1" ht="15">
      <c r="A27" s="40" t="s">
        <v>136</v>
      </c>
      <c r="B27" s="37">
        <v>81</v>
      </c>
      <c r="C27" s="37">
        <v>68</v>
      </c>
      <c r="D27" s="37">
        <v>22</v>
      </c>
      <c r="E27" s="37">
        <f t="shared" si="0"/>
        <v>149</v>
      </c>
      <c r="F27" s="37">
        <v>18</v>
      </c>
    </row>
    <row r="28" spans="1:6" s="24" customFormat="1" ht="15">
      <c r="A28" s="40" t="s">
        <v>129</v>
      </c>
      <c r="B28" s="37">
        <v>66</v>
      </c>
      <c r="C28" s="37">
        <v>58</v>
      </c>
      <c r="D28" s="37">
        <v>52</v>
      </c>
      <c r="E28" s="37">
        <f t="shared" si="0"/>
        <v>124</v>
      </c>
      <c r="F28" s="37">
        <v>19</v>
      </c>
    </row>
    <row r="29" spans="1:6" s="24" customFormat="1" ht="15">
      <c r="A29" s="40" t="s">
        <v>129</v>
      </c>
      <c r="B29" s="37">
        <v>66</v>
      </c>
      <c r="C29" s="37">
        <v>58</v>
      </c>
      <c r="D29" s="37">
        <v>52</v>
      </c>
      <c r="E29" s="37">
        <f t="shared" si="0"/>
        <v>124</v>
      </c>
      <c r="F29" s="37">
        <v>20</v>
      </c>
    </row>
    <row r="30" spans="1:6" s="24" customFormat="1" ht="15">
      <c r="A30" s="40" t="s">
        <v>139</v>
      </c>
      <c r="B30" s="37">
        <v>57</v>
      </c>
      <c r="C30" s="37">
        <v>35</v>
      </c>
      <c r="D30" s="37"/>
      <c r="E30" s="37">
        <f t="shared" si="0"/>
        <v>92</v>
      </c>
      <c r="F30" s="37">
        <v>21</v>
      </c>
    </row>
    <row r="31" spans="1:6" s="24" customFormat="1" ht="15">
      <c r="A31" s="40" t="s">
        <v>203</v>
      </c>
      <c r="B31" s="37">
        <v>50</v>
      </c>
      <c r="C31" s="37">
        <v>37</v>
      </c>
      <c r="D31" s="37">
        <v>26</v>
      </c>
      <c r="E31" s="37">
        <f t="shared" si="0"/>
        <v>87</v>
      </c>
      <c r="F31" s="37">
        <v>22</v>
      </c>
    </row>
    <row r="34" spans="1:6" s="24" customFormat="1" ht="15">
      <c r="A34" s="42" t="s">
        <v>236</v>
      </c>
      <c r="B34" s="28"/>
      <c r="C34" s="28"/>
      <c r="D34" s="28"/>
      <c r="E34" s="28" t="s">
        <v>237</v>
      </c>
      <c r="F34" s="28"/>
    </row>
    <row r="36" spans="1:6" s="24" customFormat="1" ht="15">
      <c r="A36" s="29" t="s">
        <v>238</v>
      </c>
      <c r="B36" s="28"/>
      <c r="C36" s="28"/>
      <c r="D36" s="28"/>
      <c r="E36" s="28" t="s">
        <v>239</v>
      </c>
      <c r="F36" s="28"/>
    </row>
  </sheetData>
  <sheetProtection/>
  <mergeCells count="4">
    <mergeCell ref="A1:F1"/>
    <mergeCell ref="A3:F3"/>
    <mergeCell ref="A4:F4"/>
    <mergeCell ref="A7:F7"/>
  </mergeCells>
  <printOptions horizontalCentered="1"/>
  <pageMargins left="0.9055118110236221" right="0.5118110236220472" top="0.7480314960629921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 Иван Игоревич</dc:creator>
  <cp:keywords/>
  <dc:description/>
  <cp:lastModifiedBy>Секретарь</cp:lastModifiedBy>
  <cp:lastPrinted>2013-03-19T07:10:11Z</cp:lastPrinted>
  <dcterms:created xsi:type="dcterms:W3CDTF">1999-06-01T05:36:27Z</dcterms:created>
  <dcterms:modified xsi:type="dcterms:W3CDTF">2013-03-19T09:40:07Z</dcterms:modified>
  <cp:category/>
  <cp:version/>
  <cp:contentType/>
  <cp:contentStatus/>
</cp:coreProperties>
</file>